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95E41218-9E4C-466F-9F63-4A25FF1570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BA" sheetId="5" r:id="rId1"/>
    <sheet name="VRA" sheetId="3" r:id="rId2"/>
    <sheet name="Finansavimo sumos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7" i="5" l="1"/>
  <c r="G81" i="5" s="1"/>
  <c r="F87" i="5"/>
  <c r="G83" i="5"/>
  <c r="F83" i="5"/>
  <c r="G72" i="5"/>
  <c r="F72" i="5"/>
  <c r="F66" i="5" s="1"/>
  <c r="G66" i="5"/>
  <c r="G62" i="5"/>
  <c r="F62" i="5"/>
  <c r="G56" i="5"/>
  <c r="F56" i="5"/>
  <c r="G46" i="5"/>
  <c r="F46" i="5"/>
  <c r="G39" i="5"/>
  <c r="F39" i="5"/>
  <c r="G24" i="5"/>
  <c r="F24" i="5"/>
  <c r="G18" i="5"/>
  <c r="F18" i="5"/>
  <c r="F17" i="5"/>
  <c r="G61" i="5" l="1"/>
  <c r="F81" i="5"/>
  <c r="F61" i="5"/>
  <c r="G91" i="5"/>
  <c r="G17" i="5"/>
  <c r="F38" i="5"/>
  <c r="F55" i="5" s="1"/>
  <c r="G38" i="5"/>
  <c r="G55" i="5" s="1"/>
  <c r="F91" i="5"/>
  <c r="M24" i="4"/>
  <c r="M23" i="4"/>
  <c r="L22" i="4"/>
  <c r="K22" i="4"/>
  <c r="J22" i="4"/>
  <c r="I22" i="4"/>
  <c r="H22" i="4"/>
  <c r="G22" i="4"/>
  <c r="F22" i="4"/>
  <c r="E22" i="4"/>
  <c r="D22" i="4"/>
  <c r="C22" i="4"/>
  <c r="M22" i="4" s="1"/>
  <c r="M21" i="4"/>
  <c r="M20" i="4"/>
  <c r="L19" i="4"/>
  <c r="K19" i="4"/>
  <c r="J19" i="4"/>
  <c r="I19" i="4"/>
  <c r="H19" i="4"/>
  <c r="G19" i="4"/>
  <c r="F19" i="4"/>
  <c r="E19" i="4"/>
  <c r="D19" i="4"/>
  <c r="C19" i="4"/>
  <c r="M19" i="4" s="1"/>
  <c r="M18" i="4"/>
  <c r="M17" i="4"/>
  <c r="L16" i="4"/>
  <c r="K16" i="4"/>
  <c r="J16" i="4"/>
  <c r="I16" i="4"/>
  <c r="H16" i="4"/>
  <c r="G16" i="4"/>
  <c r="F16" i="4"/>
  <c r="E16" i="4"/>
  <c r="D16" i="4"/>
  <c r="C16" i="4"/>
  <c r="M16" i="4" s="1"/>
  <c r="M15" i="4"/>
  <c r="M14" i="4"/>
  <c r="L13" i="4"/>
  <c r="L25" i="4" s="1"/>
  <c r="K13" i="4"/>
  <c r="K25" i="4" s="1"/>
  <c r="J13" i="4"/>
  <c r="J25" i="4" s="1"/>
  <c r="I13" i="4"/>
  <c r="I25" i="4" s="1"/>
  <c r="H13" i="4"/>
  <c r="H25" i="4" s="1"/>
  <c r="G13" i="4"/>
  <c r="G25" i="4" s="1"/>
  <c r="F13" i="4"/>
  <c r="F25" i="4" s="1"/>
  <c r="E13" i="4"/>
  <c r="D13" i="4"/>
  <c r="D25" i="4" s="1"/>
  <c r="C13" i="4"/>
  <c r="C25" i="4" s="1"/>
  <c r="M13" i="4" l="1"/>
  <c r="E25" i="4"/>
  <c r="M25" i="4" s="1"/>
  <c r="I47" i="3" l="1"/>
  <c r="H47" i="3"/>
  <c r="I31" i="3"/>
  <c r="H31" i="3"/>
  <c r="I28" i="3"/>
  <c r="H28" i="3"/>
  <c r="I22" i="3"/>
  <c r="H22" i="3"/>
  <c r="I21" i="3"/>
  <c r="I46" i="3" s="1"/>
  <c r="I54" i="3" l="1"/>
  <c r="I56" i="3" s="1"/>
  <c r="H21" i="3"/>
  <c r="H46" i="3" s="1"/>
  <c r="H54" i="3" s="1"/>
  <c r="H5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Autorius</author>
  </authors>
  <commentList>
    <comment ref="F36" authorId="0" shapeId="0" xr:uid="{FDB1D56D-2FA3-4AC7-96E4-0D45B12C2FFA}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5" authorId="0" shapeId="0" xr:uid="{EB1B4E25-EEE5-43EB-8502-5142A12A8B0B}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1" authorId="0" shapeId="0" xr:uid="{67857903-9113-4B05-921E-1D2A094298B0}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3" authorId="0" shapeId="0" xr:uid="{C7C5E458-950E-4D84-9F97-D3979306C86E}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4" authorId="0" shapeId="0" xr:uid="{68A442D3-795F-4506-8C9D-CDDD21F85E35}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5" authorId="0" shapeId="0" xr:uid="{8B08FEA1-0FAB-47A2-8CF1-011B99708F7E}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Autorius</author>
  </authors>
  <commentList>
    <comment ref="H23" authorId="0" shapeId="0" xr:uid="{F9E6A213-53E7-432B-B4DC-1A4D00096789}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 shapeId="0" xr:uid="{100D23CE-F83E-48FB-9A8F-9E74245B379E}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 shapeId="0" xr:uid="{6E81BDD6-632A-45E5-AE5D-72DF45817B38}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 xr:uid="{A5146E54-3E69-4CD8-930B-DC2EE69CD257}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 shapeId="0" xr:uid="{EB496EE0-7817-467B-B04A-6416E89CDF1D}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 shapeId="0" xr:uid="{EB012B20-A342-453B-BC65-EE004D2AE3F0}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 shapeId="0" xr:uid="{66AF561D-9F2F-4CD0-9658-E35EAC3F95B5}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 shapeId="0" xr:uid="{3DB96BE2-4F43-44E5-AD05-44FF885DC282}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 shapeId="0" xr:uid="{4D8D1932-3DF9-44AA-81F2-BFF9448BD914}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 shapeId="0" xr:uid="{54E1EAE6-A5FB-4977-B8DE-DD6DE36D7D0C}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 shapeId="0" xr:uid="{3B045A78-DEAE-4A15-B3CD-A3D2FBDD6634}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 shapeId="0" xr:uid="{4380010B-FB29-4F93-ACBE-69C032C936A4}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 shapeId="0" xr:uid="{D1B7FBD2-4110-49AF-9EBE-CCF37A09CD35}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 shapeId="0" xr:uid="{74736405-7B67-4073-A784-856E382E0459}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 shapeId="0" xr:uid="{5BBBD9FD-C1E7-459E-9842-495CC464EAB9}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 shapeId="0" xr:uid="{4C1F28FE-B282-417E-9FBE-31C1943CBCF6}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 shapeId="0" xr:uid="{56C539A9-0DC0-469A-9C2D-E2516EA8BA74}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 shapeId="0" xr:uid="{27C40D3E-ABEB-445C-BE50-2989E439128A}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 shapeId="0" xr:uid="{0CE35F10-18C8-4188-AD33-F93FCE1E5EA9}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 shapeId="0" xr:uid="{F284318D-1909-4863-95FA-FBF95FC0F513}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Autorius</author>
  </authors>
  <commentList>
    <comment ref="C14" authorId="0" shapeId="0" xr:uid="{F5549E26-0369-4EC2-B033-F83DE056B223}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 xr:uid="{B632E2D1-6822-44A4-A35F-74371445B2C5}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 xr:uid="{FE08134A-717E-4656-9CF9-917E1AC7EAFF}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 xr:uid="{1F4B9292-B358-4B6C-95AC-A10B67890925}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 xr:uid="{A5A348D8-29E9-47B8-A54F-DC326591914C}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 xr:uid="{3B0591CA-CD30-4EFC-9F93-D0AE158FE74A}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 xr:uid="{EB174904-F2E8-4360-AAA5-7EFF71AF2E4B}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 xr:uid="{A1B352AE-7F3E-4356-B54A-3924AFB8D0E9}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 xr:uid="{6868AD6D-4C7C-43A0-9267-976FFA8AA467}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 xr:uid="{C5DADB48-9862-4E41-AFBB-682494BC6EDB}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 xr:uid="{F243C232-54C3-4A93-8FDB-EA38D4393BA6}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 shapeId="0" xr:uid="{6E80DA10-E5FF-4682-A800-87085E9A89BA}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 shapeId="0" xr:uid="{87640D44-48C3-4186-94CB-015FFBE7E57E}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 shapeId="0" xr:uid="{66C4F804-A175-4CCC-9B0B-B1622AC78499}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 shapeId="0" xr:uid="{55B4BB40-A2FB-4D63-93A7-D814361D26E4}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 shapeId="0" xr:uid="{CEBCBA29-9DCB-43C0-913C-8D4079DF9E5F}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 shapeId="0" xr:uid="{DA6C4D64-D3BD-4430-8F05-603FEEC55DE9}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 shapeId="0" xr:uid="{A0286A41-84D0-446A-B6E8-120E64B184BB}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 shapeId="0" xr:uid="{DF4F73F5-74BB-4F47-87E1-B39CDD03E8B9}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 shapeId="0" xr:uid="{16D8354E-DEE3-4647-8666-C6D44D244746}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 shapeId="0" xr:uid="{3B3CFB8A-7BBF-423C-9141-1D350212150A}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 xr:uid="{DF137FDF-1512-4831-B772-82DAA967C904}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 shapeId="0" xr:uid="{EE488D00-C293-4491-8BBC-8D58D9CA9E42}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 shapeId="0" xr:uid="{1B94FFF3-A362-409B-B892-5B1EFAFD25A5}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 xr:uid="{84669157-3DFC-4A96-B89D-74F6FDCBB4B4}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 shapeId="0" xr:uid="{161C565E-1777-4322-9D2F-DC27AA2D8191}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 shapeId="0" xr:uid="{14E0C14F-EAC7-40DF-B202-1B1BBAAC78C0}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 shapeId="0" xr:uid="{F3FEF211-91EB-4D4B-94F5-A04E0C4E5BCD}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 shapeId="0" xr:uid="{E74919F2-4F6C-434E-BA85-E0664E58C8AE}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 shapeId="0" xr:uid="{F5D615DC-3DC1-4229-8BBF-184A070A6CD3}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 shapeId="0" xr:uid="{5AE16A0E-ED4D-437B-A6D9-4B86B8E76568}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 shapeId="0" xr:uid="{900292C2-79F6-4DBE-94D1-B77F539DC043}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 shapeId="0" xr:uid="{EDE5A090-76B8-41AC-9D29-9447C34F5DD0}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 shapeId="0" xr:uid="{A5982E94-8ACC-45EA-8E2F-1DD8B9D7B1A3}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 xr:uid="{3C696930-ED53-4EDC-8A62-E0BE70DDA323}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 shapeId="0" xr:uid="{0030B599-20AC-44E8-B2FB-881854D50B51}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 shapeId="0" xr:uid="{14BB1FD7-49A1-4486-AE3F-07CB467A7294}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 shapeId="0" xr:uid="{6B1BB2E8-D590-4454-8690-FF1058543F11}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 shapeId="0" xr:uid="{DC3A8886-C0FE-44E4-B71A-8C14D858DA6C}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 shapeId="0" xr:uid="{89824DC7-EF45-4639-8412-6B4B135CD1AE}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 shapeId="0" xr:uid="{2221A300-9E16-4F3D-8BDB-B6F21F47E7C4}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 shapeId="0" xr:uid="{5ADE2F4A-7F59-4670-A01E-7A6138EADE55}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 shapeId="0" xr:uid="{CBF8D164-E4E6-4A0C-917B-E326455214E8}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 shapeId="0" xr:uid="{49240D3A-C65B-4DBF-B564-97A1220D4084}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 xr:uid="{1251B52C-F431-4CBD-BEDA-564F270F9A7E}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 shapeId="0" xr:uid="{9161FC76-43A2-4D9E-A560-8B0F265AE54E}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 shapeId="0" xr:uid="{5504E57B-119D-4CC6-A283-A625B6693A6B}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 shapeId="0" xr:uid="{F9224DF6-C926-4FA4-BB2A-E9F6802ED655}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 shapeId="0" xr:uid="{A54D1646-348C-46C4-8D21-9CA681706288}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 shapeId="0" xr:uid="{C36F0BD8-66C1-47EB-8B13-6A37543950B6}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 shapeId="0" xr:uid="{101D7390-926A-4942-9B3F-456F5788F67F}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 shapeId="0" xr:uid="{64FEEE24-EE9E-4D17-9510-6E17D038D8A1}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 shapeId="0" xr:uid="{89E1D21E-23C0-490C-8C46-ECD5105C294B}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 xr:uid="{5924C0FB-43C4-463A-BB22-746A02118E64}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 xr:uid="{A78DD6B6-81A6-4220-B549-F5C8492C28AA}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 shapeId="0" xr:uid="{AE7C4F9C-8A60-40B2-9AB9-836B267150A6}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 shapeId="0" xr:uid="{DF98E530-65E7-4392-8833-05F45B397C4B}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 shapeId="0" xr:uid="{4C24398C-80F5-481D-8A77-DDDA391F3E72}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 shapeId="0" xr:uid="{E3804DE4-DDD5-4E50-972F-0D9F679FBAD5}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 shapeId="0" xr:uid="{7DC53690-A4DA-47DE-9219-F58EF61FC1E2}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 shapeId="0" xr:uid="{86D3F821-2D54-4DF7-9363-DF4D23C813A6}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 shapeId="0" xr:uid="{6B45E747-B16C-45E5-ACDF-BCCC15207BDB}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 shapeId="0" xr:uid="{950E0D73-2B16-4C9C-A78D-D6197A181007}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 shapeId="0" xr:uid="{F83CE542-B99A-4243-AB9D-6E8B1D7BEB98}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 xr:uid="{35F685BF-39F8-4A08-A36F-075E28B395D5}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 shapeId="0" xr:uid="{61FDE819-77C4-4581-B72B-D0DBEA5A2125}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 shapeId="0" xr:uid="{60EE9D99-887A-4ABE-BFA8-30CD645EE81F}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 shapeId="0" xr:uid="{999FE411-C8D1-4559-8418-C6CBC26E3716}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 shapeId="0" xr:uid="{4AD81FCF-6C67-41FB-85A8-F52A3DD74BDA}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 shapeId="0" xr:uid="{721B4012-0873-472C-B31D-57688A75E199}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 shapeId="0" xr:uid="{C36DF4E6-4A88-474F-B071-3FACD95B1051}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 shapeId="0" xr:uid="{4DCAFBE8-9E78-4E39-814D-0F0FD7801ED4}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 shapeId="0" xr:uid="{BAF631ED-B4F5-4B70-9B47-A8B0C6F269EE}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 shapeId="0" xr:uid="{1D631EA5-970F-4E2C-AFE7-7F3966D55A7A}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 xr:uid="{7A8015AD-7F28-464D-8CAA-DD3C3F946F2A}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 shapeId="0" xr:uid="{FA494E6A-F057-418A-B11B-718C3D72DC36}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 shapeId="0" xr:uid="{F4C76176-6EA9-4512-A4C0-E17B86E9483F}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 shapeId="0" xr:uid="{EF426E66-37BE-4C48-AC9C-5D63809B22A0}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 shapeId="0" xr:uid="{A918C17B-2E65-436F-AA31-AAAD882D9D1D}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 shapeId="0" xr:uid="{49DAD83E-3013-471D-8EC0-580DAF50BB46}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<sst xmlns="http://schemas.openxmlformats.org/spreadsheetml/2006/main" count="377" uniqueCount="279">
  <si>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</si>
  <si>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</si>
  <si>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</si>
  <si>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</si>
  <si>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</si>
  <si>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</si>
  <si>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</si>
  <si>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</si>
  <si>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</si>
  <si>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</si>
  <si>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</si>
  <si>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</si>
  <si>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</si>
  <si>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</si>
  <si>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P03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</si>
  <si>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</si>
  <si>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</si>
  <si>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</si>
  <si>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</si>
  <si>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</si>
  <si>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</si>
  <si>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</si>
  <si>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</si>
  <si>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</si>
  <si>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</si>
  <si>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</si>
  <si>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</si>
  <si>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P04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</si>
  <si>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</si>
  <si>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</si>
  <si>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</si>
  <si>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</si>
  <si>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</si>
  <si>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</si>
  <si>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</si>
  <si>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</si>
  <si>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</si>
  <si>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</si>
  <si>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</si>
  <si>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</si>
  <si>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</si>
  <si>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</si>
  <si>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</si>
  <si>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</si>
  <si>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</si>
  <si>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</si>
  <si>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</si>
  <si>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</si>
  <si>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</si>
  <si>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</si>
  <si>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</si>
  <si>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B.</t>
  </si>
  <si>
    <t>BIOLOGINIS TURTAS</t>
  </si>
  <si>
    <t>C.</t>
  </si>
  <si>
    <t>TRUMPALAIKIS TURTAS</t>
  </si>
  <si>
    <t>Atsargos</t>
  </si>
  <si>
    <t>P08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</si>
  <si>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</si>
  <si>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</si>
  <si>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</si>
  <si>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</si>
  <si>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</si>
  <si>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</si>
  <si>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P10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</si>
  <si>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</si>
  <si>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</si>
  <si>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</si>
  <si>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</si>
  <si>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</si>
  <si>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</si>
  <si>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</si>
  <si>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</si>
  <si>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</si>
  <si>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</si>
  <si>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</si>
  <si>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</si>
  <si>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</si>
  <si>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</si>
  <si>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</si>
  <si>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P11</t>
  </si>
  <si>
    <t>IŠ VISO TURTO:</t>
  </si>
  <si>
    <t>D.</t>
  </si>
  <si>
    <t>FINANSAVIMO SUMOS</t>
  </si>
  <si>
    <t>P12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</si>
  <si>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</si>
  <si>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</si>
  <si>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</si>
  <si>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</si>
  <si>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</si>
  <si>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</si>
  <si>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</si>
  <si>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</si>
  <si>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</si>
  <si>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</si>
  <si>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</si>
  <si>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</si>
  <si>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</si>
  <si>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</si>
  <si>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</si>
  <si>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</si>
  <si>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</si>
  <si>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</si>
  <si>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</si>
  <si>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</si>
  <si>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</si>
  <si>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</si>
  <si>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</si>
  <si>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</si>
  <si>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</si>
  <si>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</si>
  <si>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P17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</si>
  <si>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</si>
  <si>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</si>
  <si>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</si>
  <si>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</si>
  <si>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</si>
  <si>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</si>
  <si>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</si>
  <si>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P18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</si>
  <si>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</si>
  <si>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</si>
  <si>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</si>
  <si>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</si>
  <si>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</si>
  <si>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</si>
  <si>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</si>
  <si>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</si>
  <si>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</si>
  <si>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</si>
  <si>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</si>
  <si>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</si>
  <si>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</si>
  <si>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(viešojo sektoriaus subjekto vadovas arba jo įgaliotas administracijos vadovas)</t>
  </si>
  <si>
    <t>(parašas)</t>
  </si>
  <si>
    <t>(vardas ir pavardė)</t>
  </si>
  <si>
    <t xml:space="preserve">        (vyriausiasis buhalteris (buhalteris)                    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</si>
  <si>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</si>
  <si>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</si>
  <si>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</si>
  <si>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</si>
  <si>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</si>
  <si>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</si>
  <si>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</si>
  <si>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</si>
  <si>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</si>
  <si>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</si>
  <si>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</si>
  <si>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</si>
  <si>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</si>
  <si>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</si>
  <si>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</si>
  <si>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</si>
  <si>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</si>
  <si>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</si>
  <si>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</si>
  <si>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</si>
  <si>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</si>
  <si>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P21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</si>
  <si>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</si>
  <si>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</si>
  <si>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</si>
  <si>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</si>
  <si>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</si>
  <si>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P22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</si>
  <si>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</si>
  <si>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</si>
  <si>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</si>
  <si>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</si>
  <si>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</si>
  <si>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</si>
  <si>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</si>
  <si>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</si>
  <si>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</si>
  <si>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</si>
  <si>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</si>
  <si>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</si>
  <si>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</si>
  <si>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</si>
  <si>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</si>
  <si>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</si>
  <si>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</si>
  <si>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</si>
  <si>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</si>
  <si>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</si>
  <si>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</si>
  <si>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</si>
  <si>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</si>
  <si>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</si>
  <si>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</si>
  <si>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</si>
  <si>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</si>
  <si>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</si>
  <si>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</si>
  <si>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</si>
  <si>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</si>
  <si>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</si>
  <si>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</si>
  <si>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</si>
  <si>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</si>
  <si>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</si>
  <si>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</si>
  <si>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</si>
  <si>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</si>
  <si>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</si>
  <si>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</si>
  <si>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</si>
  <si>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</si>
  <si>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</si>
  <si>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</si>
  <si>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</si>
  <si>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</si>
  <si>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</si>
  <si>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</si>
  <si>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</si>
  <si>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</si>
  <si>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</si>
  <si>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</si>
  <si>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</si>
  <si>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</si>
  <si>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 xml:space="preserve">vyriausiasis buhalteris (buhalteris)                                                                                      </t>
  </si>
  <si>
    <t xml:space="preserve">  (parašas)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</si>
  <si>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</si>
  <si>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</si>
  <si>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</si>
  <si>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</si>
  <si>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</si>
  <si>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</si>
  <si>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</si>
  <si>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</si>
  <si>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Finansavimo sumų pergrupavimas*</t>
  </si>
  <si>
    <t>Perduota kitiems viešojo sektoriaus subjektams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</si>
  <si>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</si>
  <si>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</si>
  <si>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</si>
  <si>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</si>
  <si>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</si>
  <si>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</si>
  <si>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</si>
  <si>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</si>
  <si>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</si>
  <si>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</si>
  <si>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</si>
  <si>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</si>
  <si>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</si>
  <si>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</si>
  <si>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</si>
  <si>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</si>
  <si>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</si>
  <si>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</si>
  <si>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</si>
  <si>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</si>
  <si>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</si>
  <si>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</si>
  <si>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</si>
  <si>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Rima Rusteikienė</t>
  </si>
  <si>
    <t>Gargždų lopšelis - darželis "Ąžuoliukas"</t>
  </si>
  <si>
    <t>Vyriausioji buhalterė</t>
  </si>
  <si>
    <t>Direktorė</t>
  </si>
  <si>
    <t>Elena Ačienė</t>
  </si>
  <si>
    <t>____________</t>
  </si>
  <si>
    <t xml:space="preserve">                     Rima Rusteikienė</t>
  </si>
  <si>
    <t>Žemaitės g. 23, Gargždai</t>
  </si>
  <si>
    <t>PAGAL  2020.03.31 D. DUOMENIS</t>
  </si>
  <si>
    <t xml:space="preserve">2020.04.21 Nr.     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</si>
  <si>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</si>
  <si>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</si>
  <si>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</si>
  <si>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</si>
  <si>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</si>
  <si>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</si>
  <si>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</si>
  <si>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</si>
  <si>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</si>
  <si>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</si>
  <si>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</si>
  <si>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P09</t>
  </si>
  <si>
    <t xml:space="preserve">              Elena Ačienė</t>
  </si>
  <si>
    <t>Pateikimo valiuta ir tikslumas: eurais</t>
  </si>
  <si>
    <t xml:space="preserve">Pateikimo valiuta ir tikslumas: eurais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</si>
</sst>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186"/>
    </font>
    <font>
      <sz val="9"/>
      <color indexed="81"/>
      <name val="Tahoma"/>
      <charset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u/>
      <sz val="10"/>
      <name val="Times New Roman"/>
      <family val="1"/>
      <charset val="186"/>
    </font>
    <font>
      <sz val="9"/>
      <name val="Arial"/>
    </font>
    <font>
      <sz val="11"/>
      <name val="Times New Roman"/>
      <family val="1"/>
      <charset val="186"/>
    </font>
    <font>
      <sz val="11"/>
      <name val="Arial"/>
    </font>
    <font>
      <u/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b/>
      <sz val="11"/>
      <name val="TimesNewRoman,Bold"/>
    </font>
    <font>
      <b/>
      <sz val="11"/>
      <name val="Arial"/>
    </font>
    <font>
      <u/>
      <sz val="11"/>
      <name val="TimesNewRoman,Bold"/>
      <charset val="186"/>
    </font>
    <font>
      <i/>
      <sz val="11"/>
      <name val="TimesNewRoman,Bold"/>
    </font>
    <font>
      <sz val="12"/>
      <name val="Arial"/>
    </font>
    <font>
      <b/>
      <sz val="12"/>
      <name val="Arial"/>
    </font>
    <font>
      <u/>
      <sz val="12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b/>
      <sz val="10"/>
      <name val="Arial"/>
      <charset val="186"/>
    </font>
    <font>
      <u/>
      <sz val="10"/>
      <name val="Arial"/>
      <charset val="186"/>
    </font>
    <font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6" fillId="0" borderId="0" xfId="0" applyFont="1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3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right" vertical="center"/>
    </xf>
    <xf numFmtId="2" fontId="10" fillId="2" borderId="6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2" fontId="10" fillId="0" borderId="2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/>
    </xf>
    <xf numFmtId="0" fontId="28" fillId="2" borderId="7" xfId="0" applyFont="1" applyFill="1" applyBorder="1" applyAlignment="1">
      <alignment horizontal="left" vertical="center"/>
    </xf>
    <xf numFmtId="0" fontId="28" fillId="2" borderId="7" xfId="0" applyFont="1" applyFill="1" applyBorder="1" applyAlignment="1">
      <alignment horizontal="left" vertical="center" wrapText="1"/>
    </xf>
    <xf numFmtId="2" fontId="3" fillId="2" borderId="6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16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16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16" fontId="3" fillId="2" borderId="2" xfId="0" quotePrefix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6" fontId="3" fillId="0" borderId="2" xfId="0" applyNumberFormat="1" applyFont="1" applyBorder="1" applyAlignment="1">
      <alignment horizontal="center" vertical="center"/>
    </xf>
    <xf numFmtId="0" fontId="3" fillId="2" borderId="2" xfId="0" quotePrefix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 wrapText="1"/>
    </xf>
    <xf numFmtId="0" fontId="28" fillId="2" borderId="3" xfId="0" applyFont="1" applyFill="1" applyBorder="1" applyAlignment="1">
      <alignment horizontal="left" vertical="center"/>
    </xf>
    <xf numFmtId="0" fontId="28" fillId="2" borderId="4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3" fillId="2" borderId="5" xfId="0" quotePrefix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2" fontId="7" fillId="0" borderId="2" xfId="0" applyNumberFormat="1" applyFont="1" applyBorder="1" applyAlignment="1">
      <alignment horizontal="justify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3" fillId="2" borderId="0" xfId="0" applyFont="1" applyFill="1" applyAlignment="1">
      <alignment vertical="center" wrapText="1"/>
    </xf>
    <xf numFmtId="0" fontId="29" fillId="0" borderId="0" xfId="0" applyFont="1" applyAlignment="1">
      <alignment vertical="center"/>
    </xf>
    <xf numFmtId="0" fontId="29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2" fillId="2" borderId="0" xfId="0" applyFont="1" applyFill="1" applyAlignment="1">
      <alignment wrapText="1"/>
    </xf>
    <xf numFmtId="0" fontId="23" fillId="0" borderId="0" xfId="0" applyFont="1"/>
    <xf numFmtId="0" fontId="22" fillId="2" borderId="0" xfId="0" applyFont="1" applyFill="1" applyAlignment="1">
      <alignment vertical="center" wrapText="1"/>
    </xf>
    <xf numFmtId="0" fontId="2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4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vertical="center" wrapText="1"/>
    </xf>
    <xf numFmtId="0" fontId="26" fillId="2" borderId="0" xfId="0" applyFont="1" applyFill="1" applyAlignment="1">
      <alignment vertical="center" wrapText="1"/>
    </xf>
    <xf numFmtId="0" fontId="27" fillId="0" borderId="1" xfId="0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0" fillId="0" borderId="2" xfId="0" applyFont="1" applyBorder="1" applyAlignment="1">
      <alignment horizontal="left" vertical="center" wrapText="1"/>
    </xf>
    <xf numFmtId="0" fontId="14" fillId="0" borderId="0" xfId="0" applyFont="1" applyAlignment="1">
      <alignment horizontal="justify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20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9" fillId="0" borderId="2" xfId="0" applyFont="1" applyBorder="1" applyAlignment="1">
      <alignment vertical="center"/>
    </xf>
    <xf numFmtId="0" fontId="11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10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2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6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EDC32-3513-4BC8-8C40-A4C699B8AFFE}">
  <sheetPr>
    <pageSetUpPr fitToPage="1"/>
  </sheetPr>
  <dimension ref="A1:G97"/>
  <sheetViews>
    <sheetView tabSelected="1" workbookViewId="0">
      <selection activeCell="K15" sqref="K15:L15"/>
    </sheetView>
  </sheetViews>
  <sheetFormatPr defaultRowHeight="15"/>
  <cols>
    <col min="1" max="1" width="10" customWidth="1"/>
    <col min="2" max="2" width="3" customWidth="1"/>
    <col min="3" max="3" width="2.7109375" customWidth="1"/>
    <col min="4" max="4" width="59" customWidth="1"/>
    <col min="5" max="5" width="7.7109375" customWidth="1"/>
    <col min="6" max="6" width="11.7109375" customWidth="1"/>
    <col min="7" max="7" width="11.85546875" customWidth="1"/>
  </cols>
  <sheetData>
    <row r="1" spans="1:7" ht="27.75" customHeight="1">
      <c r="A1" s="1"/>
      <c r="B1" s="125"/>
      <c r="C1" s="125"/>
      <c r="D1" s="125"/>
      <c r="E1" s="135" t="s">
        <v>0</v>
      </c>
      <c r="F1" s="136"/>
      <c r="G1" s="136"/>
    </row>
    <row r="2" spans="1:7">
      <c r="A2" s="1"/>
      <c r="B2" s="125"/>
      <c r="C2" s="125"/>
      <c r="D2" s="125"/>
      <c r="E2" s="137" t="s">
        <v>1</v>
      </c>
      <c r="F2" s="138"/>
      <c r="G2" s="138"/>
    </row>
    <row r="3" spans="1:7">
      <c r="A3" s="139" t="s">
        <v>2</v>
      </c>
      <c r="B3" s="140"/>
      <c r="C3" s="140"/>
      <c r="D3" s="140"/>
      <c r="E3" s="140"/>
      <c r="F3" s="134"/>
      <c r="G3" s="134"/>
    </row>
    <row r="4" spans="1:7" ht="10.5" customHeight="1">
      <c r="A4" s="141"/>
      <c r="B4" s="141"/>
      <c r="C4" s="141"/>
      <c r="D4" s="141"/>
      <c r="E4" s="141"/>
      <c r="F4" s="141"/>
      <c r="G4" s="141"/>
    </row>
    <row r="5" spans="1:7">
      <c r="A5" s="142" t="s">
        <v>255</v>
      </c>
      <c r="B5" s="143"/>
      <c r="C5" s="143"/>
      <c r="D5" s="143"/>
      <c r="E5" s="143"/>
      <c r="F5" s="144"/>
      <c r="G5" s="144"/>
    </row>
    <row r="6" spans="1:7">
      <c r="A6" s="132" t="s">
        <v>264</v>
      </c>
      <c r="B6" s="133"/>
      <c r="C6" s="133"/>
      <c r="D6" s="133"/>
      <c r="E6" s="133"/>
      <c r="F6" s="134"/>
      <c r="G6" s="134"/>
    </row>
    <row r="7" spans="1:7">
      <c r="A7" s="132" t="s">
        <v>261</v>
      </c>
      <c r="B7" s="133"/>
      <c r="C7" s="133"/>
      <c r="D7" s="133"/>
      <c r="E7" s="133"/>
      <c r="F7" s="134"/>
      <c r="G7" s="134"/>
    </row>
    <row r="8" spans="1:7" ht="6" customHeight="1">
      <c r="A8" s="148" t="s">
        <v>265</v>
      </c>
      <c r="B8" s="149"/>
      <c r="C8" s="149"/>
      <c r="D8" s="149"/>
      <c r="E8" s="149"/>
      <c r="F8" s="150"/>
      <c r="G8" s="150"/>
    </row>
    <row r="9" spans="1:7">
      <c r="A9" s="150"/>
      <c r="B9" s="150"/>
      <c r="C9" s="150"/>
      <c r="D9" s="150"/>
      <c r="E9" s="150"/>
      <c r="F9" s="150"/>
      <c r="G9" s="150"/>
    </row>
    <row r="10" spans="1:7">
      <c r="A10" s="139" t="s">
        <v>3</v>
      </c>
      <c r="B10" s="140"/>
      <c r="C10" s="140"/>
      <c r="D10" s="140"/>
      <c r="E10" s="140"/>
      <c r="F10" s="151"/>
      <c r="G10" s="151"/>
    </row>
    <row r="11" spans="1:7">
      <c r="A11" s="139" t="s">
        <v>262</v>
      </c>
      <c r="B11" s="140"/>
      <c r="C11" s="140"/>
      <c r="D11" s="140"/>
      <c r="E11" s="140"/>
      <c r="F11" s="151"/>
      <c r="G11" s="151"/>
    </row>
    <row r="12" spans="1:7" ht="6" customHeight="1">
      <c r="A12" s="126"/>
      <c r="B12" s="127"/>
      <c r="C12" s="127"/>
      <c r="D12" s="127"/>
      <c r="E12" s="127"/>
      <c r="F12" s="128"/>
      <c r="G12" s="128"/>
    </row>
    <row r="13" spans="1:7">
      <c r="A13" s="152" t="s">
        <v>263</v>
      </c>
      <c r="B13" s="153"/>
      <c r="C13" s="153"/>
      <c r="D13" s="153"/>
      <c r="E13" s="153"/>
      <c r="F13" s="154"/>
      <c r="G13" s="154"/>
    </row>
    <row r="14" spans="1:7" ht="9" customHeight="1">
      <c r="A14" s="132" t="s">
        <v>4</v>
      </c>
      <c r="B14" s="132"/>
      <c r="C14" s="132"/>
      <c r="D14" s="132"/>
      <c r="E14" s="132"/>
      <c r="F14" s="155"/>
      <c r="G14" s="155"/>
    </row>
    <row r="15" spans="1:7" ht="9.75" customHeight="1">
      <c r="A15" s="126"/>
      <c r="B15" s="124"/>
      <c r="C15" s="124"/>
      <c r="D15" s="156" t="s">
        <v>277</v>
      </c>
      <c r="E15" s="156"/>
      <c r="F15" s="156"/>
      <c r="G15" s="156"/>
    </row>
    <row r="16" spans="1:7" ht="61.5" customHeight="1">
      <c r="A16" s="35" t="s">
        <v>5</v>
      </c>
      <c r="B16" s="157" t="s">
        <v>6</v>
      </c>
      <c r="C16" s="158"/>
      <c r="D16" s="159"/>
      <c r="E16" s="36" t="s">
        <v>7</v>
      </c>
      <c r="F16" s="37" t="s">
        <v>8</v>
      </c>
      <c r="G16" s="37" t="s">
        <v>9</v>
      </c>
    </row>
    <row r="17" spans="1:7">
      <c r="A17" s="37" t="s">
        <v>10</v>
      </c>
      <c r="B17" s="38" t="s">
        <v>11</v>
      </c>
      <c r="C17" s="39"/>
      <c r="D17" s="40"/>
      <c r="E17" s="41"/>
      <c r="F17" s="42">
        <f>SUM(F18,F24,F35,F36)</f>
        <v>738206.76</v>
      </c>
      <c r="G17" s="42">
        <f>SUM(G18,G24,G35,G36)</f>
        <v>743972.84</v>
      </c>
    </row>
    <row r="18" spans="1:7">
      <c r="A18" s="43" t="s">
        <v>12</v>
      </c>
      <c r="B18" s="44" t="s">
        <v>13</v>
      </c>
      <c r="C18" s="45"/>
      <c r="D18" s="46"/>
      <c r="E18" s="41"/>
      <c r="F18" s="47">
        <f>SUM(F19:F23)</f>
        <v>0.87000000000000455</v>
      </c>
      <c r="G18" s="47">
        <f>SUM(G19:G23)</f>
        <v>0.87000000000000455</v>
      </c>
    </row>
    <row r="19" spans="1:7">
      <c r="A19" s="41" t="s">
        <v>15</v>
      </c>
      <c r="B19" s="48"/>
      <c r="C19" s="49" t="s">
        <v>16</v>
      </c>
      <c r="D19" s="50"/>
      <c r="E19" s="51"/>
      <c r="F19" s="47"/>
      <c r="G19" s="47"/>
    </row>
    <row r="20" spans="1:7">
      <c r="A20" s="41" t="s">
        <v>17</v>
      </c>
      <c r="B20" s="48"/>
      <c r="C20" s="49" t="s">
        <v>18</v>
      </c>
      <c r="D20" s="52"/>
      <c r="E20" s="53" t="s">
        <v>14</v>
      </c>
      <c r="F20" s="47">
        <v>0.87000000000000455</v>
      </c>
      <c r="G20" s="47">
        <v>0.87000000000000455</v>
      </c>
    </row>
    <row r="21" spans="1:7">
      <c r="A21" s="41" t="s">
        <v>19</v>
      </c>
      <c r="B21" s="48"/>
      <c r="C21" s="49" t="s">
        <v>20</v>
      </c>
      <c r="D21" s="52"/>
      <c r="E21" s="53"/>
      <c r="F21" s="47"/>
      <c r="G21" s="47"/>
    </row>
    <row r="22" spans="1:7">
      <c r="A22" s="41" t="s">
        <v>21</v>
      </c>
      <c r="B22" s="48"/>
      <c r="C22" s="49" t="s">
        <v>22</v>
      </c>
      <c r="D22" s="52"/>
      <c r="E22" s="43"/>
      <c r="F22" s="47"/>
      <c r="G22" s="47"/>
    </row>
    <row r="23" spans="1:7">
      <c r="A23" s="54" t="s">
        <v>23</v>
      </c>
      <c r="B23" s="48"/>
      <c r="C23" s="55" t="s">
        <v>24</v>
      </c>
      <c r="D23" s="50"/>
      <c r="E23" s="43"/>
      <c r="F23" s="47"/>
      <c r="G23" s="47"/>
    </row>
    <row r="24" spans="1:7">
      <c r="A24" s="56" t="s">
        <v>25</v>
      </c>
      <c r="B24" s="57" t="s">
        <v>26</v>
      </c>
      <c r="C24" s="58"/>
      <c r="D24" s="59"/>
      <c r="E24" s="43" t="s">
        <v>27</v>
      </c>
      <c r="F24" s="47">
        <f>SUM(F25:F34)</f>
        <v>738205.89</v>
      </c>
      <c r="G24" s="47">
        <f>SUM(G25:G34)</f>
        <v>743971.97</v>
      </c>
    </row>
    <row r="25" spans="1:7">
      <c r="A25" s="41" t="s">
        <v>28</v>
      </c>
      <c r="B25" s="48"/>
      <c r="C25" s="49" t="s">
        <v>29</v>
      </c>
      <c r="D25" s="52"/>
      <c r="E25" s="53"/>
      <c r="F25" s="47"/>
      <c r="G25" s="47"/>
    </row>
    <row r="26" spans="1:7">
      <c r="A26" s="41" t="s">
        <v>30</v>
      </c>
      <c r="B26" s="48"/>
      <c r="C26" s="49" t="s">
        <v>31</v>
      </c>
      <c r="D26" s="52"/>
      <c r="E26" s="53"/>
      <c r="F26" s="47">
        <v>687240.88</v>
      </c>
      <c r="G26" s="47">
        <v>690929.11</v>
      </c>
    </row>
    <row r="27" spans="1:7">
      <c r="A27" s="41" t="s">
        <v>32</v>
      </c>
      <c r="B27" s="48"/>
      <c r="C27" s="49" t="s">
        <v>33</v>
      </c>
      <c r="D27" s="52"/>
      <c r="E27" s="53"/>
      <c r="F27" s="47">
        <v>31153.26999999999</v>
      </c>
      <c r="G27" s="47">
        <v>31899.249999999993</v>
      </c>
    </row>
    <row r="28" spans="1:7">
      <c r="A28" s="41" t="s">
        <v>34</v>
      </c>
      <c r="B28" s="48"/>
      <c r="C28" s="49" t="s">
        <v>35</v>
      </c>
      <c r="D28" s="52"/>
      <c r="E28" s="53"/>
      <c r="F28" s="47"/>
      <c r="G28" s="47"/>
    </row>
    <row r="29" spans="1:7">
      <c r="A29" s="41" t="s">
        <v>36</v>
      </c>
      <c r="B29" s="48"/>
      <c r="C29" s="49" t="s">
        <v>37</v>
      </c>
      <c r="D29" s="52"/>
      <c r="E29" s="53"/>
      <c r="F29" s="47">
        <v>9732.5099999999984</v>
      </c>
      <c r="G29" s="47">
        <v>10166.119999999999</v>
      </c>
    </row>
    <row r="30" spans="1:7">
      <c r="A30" s="41" t="s">
        <v>38</v>
      </c>
      <c r="B30" s="48"/>
      <c r="C30" s="49" t="s">
        <v>39</v>
      </c>
      <c r="D30" s="52"/>
      <c r="E30" s="53"/>
      <c r="F30" s="47"/>
      <c r="G30" s="47"/>
    </row>
    <row r="31" spans="1:7">
      <c r="A31" s="41" t="s">
        <v>40</v>
      </c>
      <c r="B31" s="48"/>
      <c r="C31" s="49" t="s">
        <v>41</v>
      </c>
      <c r="D31" s="52"/>
      <c r="E31" s="53"/>
      <c r="F31" s="47"/>
      <c r="G31" s="47"/>
    </row>
    <row r="32" spans="1:7">
      <c r="A32" s="41" t="s">
        <v>42</v>
      </c>
      <c r="B32" s="48"/>
      <c r="C32" s="49" t="s">
        <v>43</v>
      </c>
      <c r="D32" s="52"/>
      <c r="E32" s="53"/>
      <c r="F32" s="47">
        <v>6434.6399999999994</v>
      </c>
      <c r="G32" s="47">
        <v>6880.9900000000007</v>
      </c>
    </row>
    <row r="33" spans="1:7">
      <c r="A33" s="41" t="s">
        <v>44</v>
      </c>
      <c r="B33" s="60"/>
      <c r="C33" s="61" t="s">
        <v>266</v>
      </c>
      <c r="D33" s="129"/>
      <c r="E33" s="53"/>
      <c r="F33" s="47">
        <v>3644.59</v>
      </c>
      <c r="G33" s="47">
        <v>4096.5</v>
      </c>
    </row>
    <row r="34" spans="1:7">
      <c r="A34" s="41" t="s">
        <v>45</v>
      </c>
      <c r="B34" s="48"/>
      <c r="C34" s="49" t="s">
        <v>46</v>
      </c>
      <c r="D34" s="52"/>
      <c r="E34" s="43"/>
      <c r="F34" s="47"/>
      <c r="G34" s="47"/>
    </row>
    <row r="35" spans="1:7">
      <c r="A35" s="43" t="s">
        <v>47</v>
      </c>
      <c r="B35" s="62" t="s">
        <v>48</v>
      </c>
      <c r="C35" s="62"/>
      <c r="D35" s="63"/>
      <c r="E35" s="43"/>
      <c r="F35" s="47"/>
      <c r="G35" s="47"/>
    </row>
    <row r="36" spans="1:7">
      <c r="A36" s="43" t="s">
        <v>49</v>
      </c>
      <c r="B36" s="62" t="s">
        <v>50</v>
      </c>
      <c r="C36" s="62"/>
      <c r="D36" s="63"/>
      <c r="E36" s="64"/>
      <c r="F36" s="47"/>
      <c r="G36" s="47"/>
    </row>
    <row r="37" spans="1:7">
      <c r="A37" s="37" t="s">
        <v>51</v>
      </c>
      <c r="B37" s="38" t="s">
        <v>52</v>
      </c>
      <c r="C37" s="39"/>
      <c r="D37" s="40"/>
      <c r="E37" s="53"/>
      <c r="F37" s="47"/>
      <c r="G37" s="47"/>
    </row>
    <row r="38" spans="1:7">
      <c r="A38" s="35" t="s">
        <v>53</v>
      </c>
      <c r="B38" s="65" t="s">
        <v>54</v>
      </c>
      <c r="C38" s="66"/>
      <c r="D38" s="67"/>
      <c r="E38" s="43"/>
      <c r="F38" s="42">
        <f>SUM(F39,F45,F46,F53,F54)</f>
        <v>139727.25</v>
      </c>
      <c r="G38" s="42">
        <f>SUM(G39,G45,G46,G53,G54)</f>
        <v>72518.680000000008</v>
      </c>
    </row>
    <row r="39" spans="1:7">
      <c r="A39" s="68" t="s">
        <v>12</v>
      </c>
      <c r="B39" s="69" t="s">
        <v>55</v>
      </c>
      <c r="C39" s="70"/>
      <c r="D39" s="71"/>
      <c r="E39" s="43" t="s">
        <v>56</v>
      </c>
      <c r="F39" s="47">
        <f>SUM(F40:F44)</f>
        <v>4234.68</v>
      </c>
      <c r="G39" s="47">
        <f>SUM(G40:G44)</f>
        <v>5627.36</v>
      </c>
    </row>
    <row r="40" spans="1:7">
      <c r="A40" s="72" t="s">
        <v>15</v>
      </c>
      <c r="B40" s="60"/>
      <c r="C40" s="61" t="s">
        <v>57</v>
      </c>
      <c r="D40" s="129"/>
      <c r="E40" s="53"/>
      <c r="F40" s="47"/>
      <c r="G40" s="47"/>
    </row>
    <row r="41" spans="1:7">
      <c r="A41" s="72" t="s">
        <v>17</v>
      </c>
      <c r="B41" s="60"/>
      <c r="C41" s="61" t="s">
        <v>58</v>
      </c>
      <c r="D41" s="129"/>
      <c r="E41" s="53"/>
      <c r="F41" s="47">
        <v>4234.68</v>
      </c>
      <c r="G41" s="47">
        <v>5627.36</v>
      </c>
    </row>
    <row r="42" spans="1:7">
      <c r="A42" s="72" t="s">
        <v>19</v>
      </c>
      <c r="B42" s="60"/>
      <c r="C42" s="61" t="s">
        <v>59</v>
      </c>
      <c r="D42" s="129"/>
      <c r="E42" s="53"/>
      <c r="F42" s="47"/>
      <c r="G42" s="47"/>
    </row>
    <row r="43" spans="1:7">
      <c r="A43" s="72" t="s">
        <v>21</v>
      </c>
      <c r="B43" s="60"/>
      <c r="C43" s="61" t="s">
        <v>60</v>
      </c>
      <c r="D43" s="129"/>
      <c r="E43" s="53"/>
      <c r="F43" s="47"/>
      <c r="G43" s="47"/>
    </row>
    <row r="44" spans="1:7">
      <c r="A44" s="72" t="s">
        <v>23</v>
      </c>
      <c r="B44" s="66"/>
      <c r="C44" s="160" t="s">
        <v>61</v>
      </c>
      <c r="D44" s="147"/>
      <c r="E44" s="53"/>
      <c r="F44" s="47"/>
      <c r="G44" s="47"/>
    </row>
    <row r="45" spans="1:7">
      <c r="A45" s="68" t="s">
        <v>25</v>
      </c>
      <c r="B45" s="73" t="s">
        <v>62</v>
      </c>
      <c r="C45" s="74"/>
      <c r="D45" s="75"/>
      <c r="E45" s="43" t="s">
        <v>275</v>
      </c>
      <c r="F45" s="47"/>
      <c r="G45" s="47">
        <v>352.63</v>
      </c>
    </row>
    <row r="46" spans="1:7">
      <c r="A46" s="68" t="s">
        <v>47</v>
      </c>
      <c r="B46" s="69" t="s">
        <v>267</v>
      </c>
      <c r="C46" s="70"/>
      <c r="D46" s="71"/>
      <c r="E46" s="43" t="s">
        <v>63</v>
      </c>
      <c r="F46" s="47">
        <f>SUM(F47:F52)</f>
        <v>131001.04000000001</v>
      </c>
      <c r="G46" s="47">
        <f>SUM(G47:G52)</f>
        <v>62645.31</v>
      </c>
    </row>
    <row r="47" spans="1:7">
      <c r="A47" s="72" t="s">
        <v>64</v>
      </c>
      <c r="B47" s="70"/>
      <c r="C47" s="76" t="s">
        <v>65</v>
      </c>
      <c r="D47" s="77"/>
      <c r="E47" s="43"/>
      <c r="F47" s="47"/>
      <c r="G47" s="47"/>
    </row>
    <row r="48" spans="1:7">
      <c r="A48" s="78" t="s">
        <v>66</v>
      </c>
      <c r="B48" s="60"/>
      <c r="C48" s="61" t="s">
        <v>67</v>
      </c>
      <c r="D48" s="79"/>
      <c r="E48" s="80"/>
      <c r="F48" s="47"/>
      <c r="G48" s="47"/>
    </row>
    <row r="49" spans="1:7">
      <c r="A49" s="72" t="s">
        <v>68</v>
      </c>
      <c r="B49" s="60"/>
      <c r="C49" s="61" t="s">
        <v>69</v>
      </c>
      <c r="D49" s="129"/>
      <c r="E49" s="81"/>
      <c r="F49" s="47"/>
      <c r="G49" s="47"/>
    </row>
    <row r="50" spans="1:7" ht="23.25" customHeight="1">
      <c r="A50" s="72" t="s">
        <v>70</v>
      </c>
      <c r="B50" s="60"/>
      <c r="C50" s="160" t="s">
        <v>71</v>
      </c>
      <c r="D50" s="147"/>
      <c r="E50" s="81"/>
      <c r="F50" s="47">
        <v>4005.21</v>
      </c>
      <c r="G50" s="47">
        <v>6697.12</v>
      </c>
    </row>
    <row r="51" spans="1:7">
      <c r="A51" s="72" t="s">
        <v>72</v>
      </c>
      <c r="B51" s="60"/>
      <c r="C51" s="61" t="s">
        <v>73</v>
      </c>
      <c r="D51" s="129"/>
      <c r="E51" s="81"/>
      <c r="F51" s="47">
        <v>126995.83</v>
      </c>
      <c r="G51" s="47">
        <v>55948.189999999995</v>
      </c>
    </row>
    <row r="52" spans="1:7">
      <c r="A52" s="72" t="s">
        <v>74</v>
      </c>
      <c r="B52" s="60"/>
      <c r="C52" s="61" t="s">
        <v>75</v>
      </c>
      <c r="D52" s="129"/>
      <c r="E52" s="43"/>
      <c r="F52" s="47"/>
      <c r="G52" s="47"/>
    </row>
    <row r="53" spans="1:7">
      <c r="A53" s="68" t="s">
        <v>49</v>
      </c>
      <c r="B53" s="82" t="s">
        <v>76</v>
      </c>
      <c r="C53" s="82"/>
      <c r="D53" s="83"/>
      <c r="E53" s="81"/>
      <c r="F53" s="47"/>
      <c r="G53" s="47"/>
    </row>
    <row r="54" spans="1:7">
      <c r="A54" s="68" t="s">
        <v>77</v>
      </c>
      <c r="B54" s="82" t="s">
        <v>78</v>
      </c>
      <c r="C54" s="82"/>
      <c r="D54" s="83"/>
      <c r="E54" s="43" t="s">
        <v>79</v>
      </c>
      <c r="F54" s="47">
        <v>4491.53</v>
      </c>
      <c r="G54" s="47">
        <v>3893.38</v>
      </c>
    </row>
    <row r="55" spans="1:7">
      <c r="A55" s="43"/>
      <c r="B55" s="57" t="s">
        <v>80</v>
      </c>
      <c r="C55" s="58"/>
      <c r="D55" s="59"/>
      <c r="E55" s="43"/>
      <c r="F55" s="47">
        <f>SUM(F17,F37,F38)</f>
        <v>877934.01</v>
      </c>
      <c r="G55" s="47">
        <f>SUM(G17,G37,G38)</f>
        <v>816491.52000000002</v>
      </c>
    </row>
    <row r="56" spans="1:7">
      <c r="A56" s="37" t="s">
        <v>81</v>
      </c>
      <c r="B56" s="38" t="s">
        <v>82</v>
      </c>
      <c r="C56" s="38"/>
      <c r="D56" s="84"/>
      <c r="E56" s="43" t="s">
        <v>83</v>
      </c>
      <c r="F56" s="42">
        <f>SUM(F57:F60)</f>
        <v>743968.41000000015</v>
      </c>
      <c r="G56" s="42">
        <f>SUM(G57:G60)</f>
        <v>750007.52</v>
      </c>
    </row>
    <row r="57" spans="1:7">
      <c r="A57" s="43" t="s">
        <v>12</v>
      </c>
      <c r="B57" s="62" t="s">
        <v>84</v>
      </c>
      <c r="C57" s="62"/>
      <c r="D57" s="63"/>
      <c r="E57" s="43"/>
      <c r="F57" s="47">
        <v>220937.16999999998</v>
      </c>
      <c r="G57" s="47">
        <v>222484.24</v>
      </c>
    </row>
    <row r="58" spans="1:7">
      <c r="A58" s="56" t="s">
        <v>25</v>
      </c>
      <c r="B58" s="57" t="s">
        <v>85</v>
      </c>
      <c r="C58" s="58"/>
      <c r="D58" s="59"/>
      <c r="E58" s="56"/>
      <c r="F58" s="47">
        <v>507763.71000000008</v>
      </c>
      <c r="G58" s="47">
        <v>511663.84</v>
      </c>
    </row>
    <row r="59" spans="1:7">
      <c r="A59" s="43" t="s">
        <v>47</v>
      </c>
      <c r="B59" s="161" t="s">
        <v>86</v>
      </c>
      <c r="C59" s="146"/>
      <c r="D59" s="147"/>
      <c r="E59" s="43"/>
      <c r="F59" s="47"/>
      <c r="G59" s="47"/>
    </row>
    <row r="60" spans="1:7">
      <c r="A60" s="43" t="s">
        <v>87</v>
      </c>
      <c r="B60" s="62" t="s">
        <v>88</v>
      </c>
      <c r="C60" s="48"/>
      <c r="D60" s="130"/>
      <c r="E60" s="43"/>
      <c r="F60" s="47">
        <v>15267.529999999999</v>
      </c>
      <c r="G60" s="47">
        <v>15859.440000000002</v>
      </c>
    </row>
    <row r="61" spans="1:7">
      <c r="A61" s="37" t="s">
        <v>89</v>
      </c>
      <c r="B61" s="38" t="s">
        <v>90</v>
      </c>
      <c r="C61" s="39"/>
      <c r="D61" s="40"/>
      <c r="E61" s="43" t="s">
        <v>110</v>
      </c>
      <c r="F61" s="42">
        <f>SUM(F62,F66)</f>
        <v>120840.44999999998</v>
      </c>
      <c r="G61" s="42">
        <f>SUM(G62,G66)</f>
        <v>55948.19</v>
      </c>
    </row>
    <row r="62" spans="1:7">
      <c r="A62" s="43" t="s">
        <v>12</v>
      </c>
      <c r="B62" s="44" t="s">
        <v>91</v>
      </c>
      <c r="C62" s="85"/>
      <c r="D62" s="86"/>
      <c r="E62" s="43"/>
      <c r="F62" s="47">
        <f>SUM(F63:F65)</f>
        <v>0</v>
      </c>
      <c r="G62" s="47">
        <f>SUM(G63:G65)</f>
        <v>0</v>
      </c>
    </row>
    <row r="63" spans="1:7">
      <c r="A63" s="41" t="s">
        <v>15</v>
      </c>
      <c r="B63" s="87"/>
      <c r="C63" s="49" t="s">
        <v>92</v>
      </c>
      <c r="D63" s="88"/>
      <c r="E63" s="81"/>
      <c r="F63" s="47"/>
      <c r="G63" s="47"/>
    </row>
    <row r="64" spans="1:7">
      <c r="A64" s="41" t="s">
        <v>17</v>
      </c>
      <c r="B64" s="48"/>
      <c r="C64" s="49" t="s">
        <v>93</v>
      </c>
      <c r="D64" s="52"/>
      <c r="E64" s="43"/>
      <c r="F64" s="47"/>
      <c r="G64" s="47"/>
    </row>
    <row r="65" spans="1:7">
      <c r="A65" s="41" t="s">
        <v>94</v>
      </c>
      <c r="B65" s="48"/>
      <c r="C65" s="49" t="s">
        <v>95</v>
      </c>
      <c r="D65" s="52"/>
      <c r="E65" s="64"/>
      <c r="F65" s="47"/>
      <c r="G65" s="47"/>
    </row>
    <row r="66" spans="1:7">
      <c r="A66" s="68" t="s">
        <v>25</v>
      </c>
      <c r="B66" s="89" t="s">
        <v>96</v>
      </c>
      <c r="C66" s="90"/>
      <c r="D66" s="91"/>
      <c r="E66" s="68"/>
      <c r="F66" s="47">
        <f>SUM(F67:F72,F75:F80)</f>
        <v>120840.44999999998</v>
      </c>
      <c r="G66" s="47">
        <f>SUM(G67:G72,G75:G80)</f>
        <v>55948.19</v>
      </c>
    </row>
    <row r="67" spans="1:7">
      <c r="A67" s="41" t="s">
        <v>28</v>
      </c>
      <c r="B67" s="48"/>
      <c r="C67" s="49" t="s">
        <v>97</v>
      </c>
      <c r="D67" s="50"/>
      <c r="E67" s="43"/>
      <c r="F67" s="47"/>
      <c r="G67" s="47"/>
    </row>
    <row r="68" spans="1:7">
      <c r="A68" s="41" t="s">
        <v>30</v>
      </c>
      <c r="B68" s="87"/>
      <c r="C68" s="49" t="s">
        <v>98</v>
      </c>
      <c r="D68" s="88"/>
      <c r="E68" s="81"/>
      <c r="F68" s="47"/>
      <c r="G68" s="47"/>
    </row>
    <row r="69" spans="1:7">
      <c r="A69" s="41" t="s">
        <v>32</v>
      </c>
      <c r="B69" s="87"/>
      <c r="C69" s="49" t="s">
        <v>99</v>
      </c>
      <c r="D69" s="88"/>
      <c r="E69" s="81"/>
      <c r="F69" s="47"/>
      <c r="G69" s="47"/>
    </row>
    <row r="70" spans="1:7">
      <c r="A70" s="92" t="s">
        <v>34</v>
      </c>
      <c r="B70" s="70"/>
      <c r="C70" s="93" t="s">
        <v>100</v>
      </c>
      <c r="D70" s="77"/>
      <c r="E70" s="81"/>
      <c r="F70" s="47"/>
      <c r="G70" s="47"/>
    </row>
    <row r="71" spans="1:7">
      <c r="A71" s="43" t="s">
        <v>36</v>
      </c>
      <c r="B71" s="55"/>
      <c r="C71" s="55" t="s">
        <v>101</v>
      </c>
      <c r="D71" s="50"/>
      <c r="E71" s="94"/>
      <c r="F71" s="47"/>
      <c r="G71" s="47"/>
    </row>
    <row r="72" spans="1:7">
      <c r="A72" s="95" t="s">
        <v>38</v>
      </c>
      <c r="B72" s="90"/>
      <c r="C72" s="96" t="s">
        <v>102</v>
      </c>
      <c r="D72" s="122"/>
      <c r="E72" s="43"/>
      <c r="F72" s="47">
        <f>SUM(F73,F74)</f>
        <v>0</v>
      </c>
      <c r="G72" s="47">
        <f>SUM(G73,G74)</f>
        <v>0</v>
      </c>
    </row>
    <row r="73" spans="1:7" ht="18" customHeight="1">
      <c r="A73" s="72" t="s">
        <v>103</v>
      </c>
      <c r="B73" s="60"/>
      <c r="C73" s="79"/>
      <c r="D73" s="129" t="s">
        <v>104</v>
      </c>
      <c r="E73" s="81"/>
      <c r="F73" s="47"/>
      <c r="G73" s="47"/>
    </row>
    <row r="74" spans="1:7" ht="18.75" customHeight="1">
      <c r="A74" s="72" t="s">
        <v>105</v>
      </c>
      <c r="B74" s="60"/>
      <c r="C74" s="79"/>
      <c r="D74" s="129" t="s">
        <v>106</v>
      </c>
      <c r="E74" s="53"/>
      <c r="F74" s="47"/>
      <c r="G74" s="47"/>
    </row>
    <row r="75" spans="1:7">
      <c r="A75" s="72" t="s">
        <v>40</v>
      </c>
      <c r="B75" s="74"/>
      <c r="C75" s="97" t="s">
        <v>107</v>
      </c>
      <c r="D75" s="98"/>
      <c r="E75" s="53"/>
      <c r="F75" s="47">
        <v>36</v>
      </c>
      <c r="G75" s="47"/>
    </row>
    <row r="76" spans="1:7">
      <c r="A76" s="72" t="s">
        <v>42</v>
      </c>
      <c r="B76" s="99"/>
      <c r="C76" s="61" t="s">
        <v>108</v>
      </c>
      <c r="D76" s="100"/>
      <c r="E76" s="81"/>
      <c r="F76" s="47"/>
      <c r="G76" s="47"/>
    </row>
    <row r="77" spans="1:7">
      <c r="A77" s="72" t="s">
        <v>44</v>
      </c>
      <c r="B77" s="48"/>
      <c r="C77" s="49" t="s">
        <v>109</v>
      </c>
      <c r="D77" s="52"/>
      <c r="E77" s="81"/>
      <c r="F77" s="47">
        <v>2339.84</v>
      </c>
      <c r="G77" s="47">
        <v>9.24</v>
      </c>
    </row>
    <row r="78" spans="1:7">
      <c r="A78" s="72" t="s">
        <v>45</v>
      </c>
      <c r="B78" s="48"/>
      <c r="C78" s="49" t="s">
        <v>111</v>
      </c>
      <c r="D78" s="52"/>
      <c r="E78" s="81"/>
      <c r="F78" s="47">
        <v>62525.659999999989</v>
      </c>
      <c r="G78" s="47"/>
    </row>
    <row r="79" spans="1:7">
      <c r="A79" s="41" t="s">
        <v>112</v>
      </c>
      <c r="B79" s="60"/>
      <c r="C79" s="61" t="s">
        <v>113</v>
      </c>
      <c r="D79" s="129"/>
      <c r="E79" s="81"/>
      <c r="F79" s="47">
        <v>55938.950000000004</v>
      </c>
      <c r="G79" s="47">
        <v>55938.950000000004</v>
      </c>
    </row>
    <row r="80" spans="1:7">
      <c r="A80" s="41" t="s">
        <v>114</v>
      </c>
      <c r="B80" s="48"/>
      <c r="C80" s="49" t="s">
        <v>115</v>
      </c>
      <c r="D80" s="52"/>
      <c r="E80" s="64"/>
      <c r="F80" s="47"/>
      <c r="G80" s="47"/>
    </row>
    <row r="81" spans="1:7">
      <c r="A81" s="37" t="s">
        <v>116</v>
      </c>
      <c r="B81" s="101" t="s">
        <v>117</v>
      </c>
      <c r="C81" s="102"/>
      <c r="D81" s="103"/>
      <c r="E81" s="64" t="s">
        <v>118</v>
      </c>
      <c r="F81" s="42">
        <f>SUM(F82,F83,F86,F87)</f>
        <v>13125.149999999938</v>
      </c>
      <c r="G81" s="42">
        <f>SUM(G82,G83,G86,G87)</f>
        <v>10535.810000000047</v>
      </c>
    </row>
    <row r="82" spans="1:7">
      <c r="A82" s="43" t="s">
        <v>12</v>
      </c>
      <c r="B82" s="62" t="s">
        <v>119</v>
      </c>
      <c r="C82" s="48"/>
      <c r="D82" s="130"/>
      <c r="E82" s="64"/>
      <c r="F82" s="47"/>
      <c r="G82" s="47"/>
    </row>
    <row r="83" spans="1:7">
      <c r="A83" s="43" t="s">
        <v>25</v>
      </c>
      <c r="B83" s="44" t="s">
        <v>120</v>
      </c>
      <c r="C83" s="85"/>
      <c r="D83" s="86"/>
      <c r="E83" s="43"/>
      <c r="F83" s="47">
        <f>SUM(F84,F85)</f>
        <v>0</v>
      </c>
      <c r="G83" s="47">
        <f>SUM(G84,G85)</f>
        <v>0</v>
      </c>
    </row>
    <row r="84" spans="1:7">
      <c r="A84" s="41" t="s">
        <v>28</v>
      </c>
      <c r="B84" s="48"/>
      <c r="C84" s="49" t="s">
        <v>121</v>
      </c>
      <c r="D84" s="52"/>
      <c r="E84" s="43"/>
      <c r="F84" s="47"/>
      <c r="G84" s="47"/>
    </row>
    <row r="85" spans="1:7">
      <c r="A85" s="41" t="s">
        <v>30</v>
      </c>
      <c r="B85" s="48"/>
      <c r="C85" s="49" t="s">
        <v>122</v>
      </c>
      <c r="D85" s="52"/>
      <c r="E85" s="43"/>
      <c r="F85" s="47"/>
      <c r="G85" s="47"/>
    </row>
    <row r="86" spans="1:7">
      <c r="A86" s="68" t="s">
        <v>47</v>
      </c>
      <c r="B86" s="79" t="s">
        <v>123</v>
      </c>
      <c r="C86" s="79"/>
      <c r="D86" s="104"/>
      <c r="E86" s="43"/>
      <c r="F86" s="47"/>
      <c r="G86" s="47"/>
    </row>
    <row r="87" spans="1:7">
      <c r="A87" s="56" t="s">
        <v>49</v>
      </c>
      <c r="B87" s="57" t="s">
        <v>124</v>
      </c>
      <c r="C87" s="58"/>
      <c r="D87" s="59"/>
      <c r="E87" s="43"/>
      <c r="F87" s="47">
        <f>SUM(F88,F89)</f>
        <v>13125.149999999938</v>
      </c>
      <c r="G87" s="47">
        <f>SUM(G88,G89)</f>
        <v>10535.810000000047</v>
      </c>
    </row>
    <row r="88" spans="1:7">
      <c r="A88" s="41" t="s">
        <v>125</v>
      </c>
      <c r="B88" s="39"/>
      <c r="C88" s="49" t="s">
        <v>126</v>
      </c>
      <c r="D88" s="105"/>
      <c r="E88" s="53"/>
      <c r="F88" s="47">
        <v>2589.3399999999383</v>
      </c>
      <c r="G88" s="47">
        <v>-519.19999999995343</v>
      </c>
    </row>
    <row r="89" spans="1:7">
      <c r="A89" s="41" t="s">
        <v>127</v>
      </c>
      <c r="B89" s="39"/>
      <c r="C89" s="49" t="s">
        <v>128</v>
      </c>
      <c r="D89" s="105"/>
      <c r="E89" s="53"/>
      <c r="F89" s="47">
        <v>10535.81</v>
      </c>
      <c r="G89" s="47">
        <v>11055.01</v>
      </c>
    </row>
    <row r="90" spans="1:7">
      <c r="A90" s="37" t="s">
        <v>129</v>
      </c>
      <c r="B90" s="101" t="s">
        <v>130</v>
      </c>
      <c r="C90" s="103"/>
      <c r="D90" s="103"/>
      <c r="E90" s="53"/>
      <c r="F90" s="42"/>
      <c r="G90" s="42"/>
    </row>
    <row r="91" spans="1:7" ht="27" customHeight="1">
      <c r="A91" s="37"/>
      <c r="B91" s="145" t="s">
        <v>131</v>
      </c>
      <c r="C91" s="146"/>
      <c r="D91" s="147"/>
      <c r="E91" s="43"/>
      <c r="F91" s="106">
        <f>SUM(F56,F61,F81,F90)</f>
        <v>877934.01</v>
      </c>
      <c r="G91" s="106">
        <f>SUM(G56,G61,G81,G90)</f>
        <v>816491.52000000002</v>
      </c>
    </row>
    <row r="92" spans="1:7" ht="6.75" customHeight="1">
      <c r="A92" s="107"/>
      <c r="B92" s="123"/>
      <c r="C92" s="123"/>
      <c r="D92" s="123"/>
      <c r="E92" s="123"/>
      <c r="F92" s="125"/>
      <c r="G92" s="125"/>
    </row>
    <row r="93" spans="1:7">
      <c r="A93" s="163" t="s">
        <v>257</v>
      </c>
      <c r="B93" s="163"/>
      <c r="C93" s="163"/>
      <c r="D93" s="163"/>
      <c r="E93" s="131"/>
      <c r="F93" s="164" t="s">
        <v>258</v>
      </c>
      <c r="G93" s="164"/>
    </row>
    <row r="94" spans="1:7" ht="13.5" customHeight="1">
      <c r="A94" s="165" t="s">
        <v>132</v>
      </c>
      <c r="B94" s="165"/>
      <c r="C94" s="165"/>
      <c r="D94" s="165"/>
      <c r="E94" s="125" t="s">
        <v>133</v>
      </c>
      <c r="F94" s="132" t="s">
        <v>134</v>
      </c>
      <c r="G94" s="132"/>
    </row>
    <row r="95" spans="1:7" ht="10.5" customHeight="1">
      <c r="A95" s="124"/>
      <c r="B95" s="124"/>
      <c r="C95" s="124"/>
      <c r="D95" s="124"/>
      <c r="E95" s="124"/>
      <c r="F95" s="124"/>
      <c r="G95" s="124"/>
    </row>
    <row r="96" spans="1:7">
      <c r="A96" s="166" t="s">
        <v>256</v>
      </c>
      <c r="B96" s="166"/>
      <c r="C96" s="166"/>
      <c r="D96" s="166"/>
      <c r="E96" s="108"/>
      <c r="F96" s="167" t="s">
        <v>254</v>
      </c>
      <c r="G96" s="167"/>
    </row>
    <row r="97" spans="1:7" ht="25.5">
      <c r="A97" s="162" t="s">
        <v>135</v>
      </c>
      <c r="B97" s="162"/>
      <c r="C97" s="162"/>
      <c r="D97" s="162"/>
      <c r="E97" s="2" t="s">
        <v>133</v>
      </c>
      <c r="F97" s="148" t="s">
        <v>134</v>
      </c>
      <c r="G97" s="148"/>
    </row>
  </sheetData>
  <mergeCells count="25">
    <mergeCell ref="A97:D97"/>
    <mergeCell ref="F97:G97"/>
    <mergeCell ref="A93:D93"/>
    <mergeCell ref="F93:G93"/>
    <mergeCell ref="A94:D94"/>
    <mergeCell ref="F94:G94"/>
    <mergeCell ref="A96:D96"/>
    <mergeCell ref="F96:G96"/>
    <mergeCell ref="B91:D91"/>
    <mergeCell ref="A8:G9"/>
    <mergeCell ref="A10:G10"/>
    <mergeCell ref="A11:G11"/>
    <mergeCell ref="A13:G13"/>
    <mergeCell ref="A14:G14"/>
    <mergeCell ref="D15:G15"/>
    <mergeCell ref="B16:D16"/>
    <mergeCell ref="C44:D44"/>
    <mergeCell ref="C50:D50"/>
    <mergeCell ref="B59:D59"/>
    <mergeCell ref="A7:G7"/>
    <mergeCell ref="E1:G1"/>
    <mergeCell ref="E2:G2"/>
    <mergeCell ref="A3:G4"/>
    <mergeCell ref="A5:G5"/>
    <mergeCell ref="A6:G6"/>
  </mergeCells>
  <pageMargins left="1.299212598425197" right="0" top="0" bottom="0" header="0" footer="0"/>
  <pageSetup paperSize="9" scale="5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7"/>
  <sheetViews>
    <sheetView workbookViewId="0">
      <selection activeCell="H23" sqref="H23"/>
    </sheetView>
  </sheetViews>
  <sheetFormatPr defaultRowHeight="15"/>
  <cols>
    <col min="1" max="1" width="8" style="7" customWidth="1"/>
    <col min="2" max="2" width="1.5703125" style="7" hidden="1" customWidth="1"/>
    <col min="3" max="3" width="30.140625" style="7" customWidth="1"/>
    <col min="4" max="4" width="18.28515625" style="7" customWidth="1"/>
    <col min="5" max="5" width="0" style="7" hidden="1" customWidth="1"/>
    <col min="6" max="6" width="11.7109375" style="7" customWidth="1"/>
    <col min="7" max="7" width="13.140625" style="7" customWidth="1"/>
    <col min="8" max="8" width="14.7109375" style="7" customWidth="1"/>
    <col min="9" max="9" width="15.85546875" style="7" customWidth="1"/>
    <col min="10" max="16384" width="9.140625" style="7"/>
  </cols>
  <sheetData>
    <row r="1" spans="1:9">
      <c r="G1" s="4"/>
      <c r="H1" s="4"/>
    </row>
    <row r="2" spans="1:9" ht="15.75">
      <c r="D2" s="14"/>
      <c r="G2" s="5" t="s">
        <v>136</v>
      </c>
      <c r="H2" s="15"/>
      <c r="I2" s="15"/>
    </row>
    <row r="3" spans="1:9" ht="15.75">
      <c r="G3" s="5" t="s">
        <v>1</v>
      </c>
      <c r="H3" s="15"/>
      <c r="I3" s="15"/>
    </row>
    <row r="5" spans="1:9" ht="15.75">
      <c r="A5" s="170" t="s">
        <v>137</v>
      </c>
      <c r="B5" s="141"/>
      <c r="C5" s="141"/>
      <c r="D5" s="141"/>
      <c r="E5" s="141"/>
      <c r="F5" s="141"/>
      <c r="G5" s="141"/>
      <c r="H5" s="141"/>
      <c r="I5" s="141"/>
    </row>
    <row r="6" spans="1:9" ht="15.75">
      <c r="A6" s="171" t="s">
        <v>138</v>
      </c>
      <c r="B6" s="141"/>
      <c r="C6" s="141"/>
      <c r="D6" s="141"/>
      <c r="E6" s="141"/>
      <c r="F6" s="141"/>
      <c r="G6" s="141"/>
      <c r="H6" s="141"/>
      <c r="I6" s="141"/>
    </row>
    <row r="7" spans="1:9" ht="15.75">
      <c r="A7" s="172" t="s">
        <v>255</v>
      </c>
      <c r="B7" s="173"/>
      <c r="C7" s="173"/>
      <c r="D7" s="173"/>
      <c r="E7" s="173"/>
      <c r="F7" s="173"/>
      <c r="G7" s="173"/>
      <c r="H7" s="173"/>
      <c r="I7" s="173"/>
    </row>
    <row r="8" spans="1:9">
      <c r="A8" s="168" t="s">
        <v>139</v>
      </c>
      <c r="B8" s="169"/>
      <c r="C8" s="169"/>
      <c r="D8" s="169"/>
      <c r="E8" s="169"/>
      <c r="F8" s="169"/>
      <c r="G8" s="169"/>
      <c r="H8" s="169"/>
      <c r="I8" s="169"/>
    </row>
    <row r="9" spans="1:9">
      <c r="A9" s="168" t="s">
        <v>261</v>
      </c>
      <c r="B9" s="169"/>
      <c r="C9" s="169"/>
      <c r="D9" s="169"/>
      <c r="E9" s="169"/>
      <c r="F9" s="169"/>
      <c r="G9" s="169"/>
      <c r="H9" s="169"/>
      <c r="I9" s="169"/>
    </row>
    <row r="10" spans="1:9">
      <c r="A10" s="168" t="s">
        <v>140</v>
      </c>
      <c r="B10" s="169"/>
      <c r="C10" s="169"/>
      <c r="D10" s="169"/>
      <c r="E10" s="169"/>
      <c r="F10" s="169"/>
      <c r="G10" s="169"/>
      <c r="H10" s="169"/>
      <c r="I10" s="169"/>
    </row>
    <row r="11" spans="1:9">
      <c r="A11" s="168" t="s">
        <v>141</v>
      </c>
      <c r="B11" s="141"/>
      <c r="C11" s="141"/>
      <c r="D11" s="141"/>
      <c r="E11" s="141"/>
      <c r="F11" s="141"/>
      <c r="G11" s="141"/>
      <c r="H11" s="141"/>
      <c r="I11" s="141"/>
    </row>
    <row r="12" spans="1:9">
      <c r="A12" s="175"/>
      <c r="B12" s="169"/>
      <c r="C12" s="169"/>
      <c r="D12" s="169"/>
      <c r="E12" s="169"/>
      <c r="F12" s="169"/>
      <c r="G12" s="169"/>
      <c r="H12" s="169"/>
      <c r="I12" s="169"/>
    </row>
    <row r="13" spans="1:9">
      <c r="A13" s="176" t="s">
        <v>142</v>
      </c>
      <c r="B13" s="177"/>
      <c r="C13" s="177"/>
      <c r="D13" s="177"/>
      <c r="E13" s="177"/>
      <c r="F13" s="177"/>
      <c r="G13" s="177"/>
      <c r="H13" s="177"/>
      <c r="I13" s="177"/>
    </row>
    <row r="14" spans="1:9">
      <c r="A14" s="168"/>
      <c r="B14" s="169"/>
      <c r="C14" s="169"/>
      <c r="D14" s="169"/>
      <c r="E14" s="169"/>
      <c r="F14" s="169"/>
      <c r="G14" s="169"/>
      <c r="H14" s="169"/>
      <c r="I14" s="169"/>
    </row>
    <row r="15" spans="1:9">
      <c r="A15" s="176" t="s">
        <v>262</v>
      </c>
      <c r="B15" s="177"/>
      <c r="C15" s="177"/>
      <c r="D15" s="177"/>
      <c r="E15" s="177"/>
      <c r="F15" s="177"/>
      <c r="G15" s="177"/>
      <c r="H15" s="177"/>
      <c r="I15" s="177"/>
    </row>
    <row r="16" spans="1:9" ht="9.75" customHeight="1">
      <c r="A16" s="16"/>
      <c r="B16" s="8"/>
      <c r="C16" s="8"/>
      <c r="D16" s="8"/>
      <c r="E16" s="8"/>
      <c r="F16" s="8"/>
      <c r="G16" s="8"/>
      <c r="H16" s="8"/>
      <c r="I16" s="8"/>
    </row>
    <row r="17" spans="1:9">
      <c r="A17" s="178" t="s">
        <v>263</v>
      </c>
      <c r="B17" s="169"/>
      <c r="C17" s="169"/>
      <c r="D17" s="169"/>
      <c r="E17" s="169"/>
      <c r="F17" s="169"/>
      <c r="G17" s="169"/>
      <c r="H17" s="169"/>
      <c r="I17" s="169"/>
    </row>
    <row r="18" spans="1:9">
      <c r="A18" s="168" t="s">
        <v>4</v>
      </c>
      <c r="B18" s="169"/>
      <c r="C18" s="169"/>
      <c r="D18" s="169"/>
      <c r="E18" s="169"/>
      <c r="F18" s="169"/>
      <c r="G18" s="169"/>
      <c r="H18" s="169"/>
      <c r="I18" s="169"/>
    </row>
    <row r="19" spans="1:9" s="8" customFormat="1">
      <c r="A19" s="179" t="s">
        <v>278</v>
      </c>
      <c r="B19" s="169"/>
      <c r="C19" s="169"/>
      <c r="D19" s="169"/>
      <c r="E19" s="169"/>
      <c r="F19" s="169"/>
      <c r="G19" s="169"/>
      <c r="H19" s="169"/>
      <c r="I19" s="169"/>
    </row>
    <row r="20" spans="1:9" s="6" customFormat="1" ht="50.1" customHeight="1">
      <c r="A20" s="180" t="s">
        <v>5</v>
      </c>
      <c r="B20" s="180"/>
      <c r="C20" s="180" t="s">
        <v>6</v>
      </c>
      <c r="D20" s="181"/>
      <c r="E20" s="181"/>
      <c r="F20" s="181"/>
      <c r="G20" s="17" t="s">
        <v>143</v>
      </c>
      <c r="H20" s="17" t="s">
        <v>144</v>
      </c>
      <c r="I20" s="17" t="s">
        <v>145</v>
      </c>
    </row>
    <row r="21" spans="1:9" ht="15.75">
      <c r="A21" s="18" t="s">
        <v>10</v>
      </c>
      <c r="B21" s="19" t="s">
        <v>146</v>
      </c>
      <c r="C21" s="182" t="s">
        <v>146</v>
      </c>
      <c r="D21" s="183"/>
      <c r="E21" s="183"/>
      <c r="F21" s="183"/>
      <c r="G21" s="20"/>
      <c r="H21" s="21">
        <f>SUM(H22,H27,H28)</f>
        <v>209307.65</v>
      </c>
      <c r="I21" s="21">
        <f>SUM(I22,I27,I28)</f>
        <v>183209.45</v>
      </c>
    </row>
    <row r="22" spans="1:9" ht="15.75">
      <c r="A22" s="22" t="s">
        <v>12</v>
      </c>
      <c r="B22" s="23" t="s">
        <v>147</v>
      </c>
      <c r="C22" s="174" t="s">
        <v>147</v>
      </c>
      <c r="D22" s="174"/>
      <c r="E22" s="174"/>
      <c r="F22" s="174"/>
      <c r="G22" s="24"/>
      <c r="H22" s="25">
        <f>SUM(H23:H26)</f>
        <v>191371.36</v>
      </c>
      <c r="I22" s="25">
        <f>SUM(I23:I26)</f>
        <v>161577.28000000003</v>
      </c>
    </row>
    <row r="23" spans="1:9" ht="15.75">
      <c r="A23" s="22" t="s">
        <v>148</v>
      </c>
      <c r="B23" s="23" t="s">
        <v>84</v>
      </c>
      <c r="C23" s="174" t="s">
        <v>84</v>
      </c>
      <c r="D23" s="174"/>
      <c r="E23" s="174"/>
      <c r="F23" s="174"/>
      <c r="G23" s="24"/>
      <c r="H23" s="26">
        <v>47381.62</v>
      </c>
      <c r="I23" s="26">
        <v>55786.73</v>
      </c>
    </row>
    <row r="24" spans="1:9" ht="15.75">
      <c r="A24" s="22" t="s">
        <v>149</v>
      </c>
      <c r="B24" s="27" t="s">
        <v>150</v>
      </c>
      <c r="C24" s="184" t="s">
        <v>150</v>
      </c>
      <c r="D24" s="184"/>
      <c r="E24" s="184"/>
      <c r="F24" s="184"/>
      <c r="G24" s="24"/>
      <c r="H24" s="26">
        <v>142440.76999999999</v>
      </c>
      <c r="I24" s="26">
        <v>104058.41</v>
      </c>
    </row>
    <row r="25" spans="1:9" ht="15.75">
      <c r="A25" s="22" t="s">
        <v>151</v>
      </c>
      <c r="B25" s="23" t="s">
        <v>152</v>
      </c>
      <c r="C25" s="184" t="s">
        <v>152</v>
      </c>
      <c r="D25" s="184"/>
      <c r="E25" s="184"/>
      <c r="F25" s="184"/>
      <c r="G25" s="24"/>
      <c r="H25" s="26"/>
      <c r="I25" s="26"/>
    </row>
    <row r="26" spans="1:9" ht="15.75">
      <c r="A26" s="22" t="s">
        <v>153</v>
      </c>
      <c r="B26" s="27" t="s">
        <v>154</v>
      </c>
      <c r="C26" s="184" t="s">
        <v>154</v>
      </c>
      <c r="D26" s="184"/>
      <c r="E26" s="184"/>
      <c r="F26" s="184"/>
      <c r="G26" s="24"/>
      <c r="H26" s="26">
        <v>1548.9699999999998</v>
      </c>
      <c r="I26" s="26">
        <v>1732.14</v>
      </c>
    </row>
    <row r="27" spans="1:9" ht="15.75">
      <c r="A27" s="22" t="s">
        <v>25</v>
      </c>
      <c r="B27" s="23" t="s">
        <v>155</v>
      </c>
      <c r="C27" s="184" t="s">
        <v>155</v>
      </c>
      <c r="D27" s="184"/>
      <c r="E27" s="184"/>
      <c r="F27" s="184"/>
      <c r="G27" s="24"/>
      <c r="H27" s="25"/>
      <c r="I27" s="28"/>
    </row>
    <row r="28" spans="1:9" ht="15.75">
      <c r="A28" s="22" t="s">
        <v>47</v>
      </c>
      <c r="B28" s="23" t="s">
        <v>156</v>
      </c>
      <c r="C28" s="184" t="s">
        <v>156</v>
      </c>
      <c r="D28" s="184"/>
      <c r="E28" s="184"/>
      <c r="F28" s="184"/>
      <c r="G28" s="24" t="s">
        <v>157</v>
      </c>
      <c r="H28" s="25">
        <f>SUM(H29)+SUM(H30)</f>
        <v>17936.29</v>
      </c>
      <c r="I28" s="25">
        <f>SUM(I29)+SUM(I30)</f>
        <v>21632.17</v>
      </c>
    </row>
    <row r="29" spans="1:9" ht="15.75">
      <c r="A29" s="22" t="s">
        <v>158</v>
      </c>
      <c r="B29" s="27" t="s">
        <v>159</v>
      </c>
      <c r="C29" s="184" t="s">
        <v>159</v>
      </c>
      <c r="D29" s="184"/>
      <c r="E29" s="184"/>
      <c r="F29" s="184"/>
      <c r="G29" s="24"/>
      <c r="H29" s="26">
        <v>17936.29</v>
      </c>
      <c r="I29" s="26">
        <v>21632.17</v>
      </c>
    </row>
    <row r="30" spans="1:9" ht="15.75">
      <c r="A30" s="22" t="s">
        <v>160</v>
      </c>
      <c r="B30" s="27" t="s">
        <v>161</v>
      </c>
      <c r="C30" s="184" t="s">
        <v>161</v>
      </c>
      <c r="D30" s="184"/>
      <c r="E30" s="184"/>
      <c r="F30" s="184"/>
      <c r="G30" s="24"/>
      <c r="H30" s="26"/>
      <c r="I30" s="26"/>
    </row>
    <row r="31" spans="1:9" ht="15.75">
      <c r="A31" s="18" t="s">
        <v>51</v>
      </c>
      <c r="B31" s="19" t="s">
        <v>162</v>
      </c>
      <c r="C31" s="182" t="s">
        <v>162</v>
      </c>
      <c r="D31" s="182"/>
      <c r="E31" s="182"/>
      <c r="F31" s="182"/>
      <c r="G31" s="20" t="s">
        <v>163</v>
      </c>
      <c r="H31" s="21">
        <f>SUM(H32:H45)</f>
        <v>206718.30999999997</v>
      </c>
      <c r="I31" s="21">
        <f>SUM(I32:I45)</f>
        <v>177882.55000000002</v>
      </c>
    </row>
    <row r="32" spans="1:9" ht="15.75">
      <c r="A32" s="22" t="s">
        <v>12</v>
      </c>
      <c r="B32" s="23" t="s">
        <v>164</v>
      </c>
      <c r="C32" s="184" t="s">
        <v>165</v>
      </c>
      <c r="D32" s="185"/>
      <c r="E32" s="185"/>
      <c r="F32" s="185"/>
      <c r="G32" s="24"/>
      <c r="H32" s="26">
        <v>175046.09</v>
      </c>
      <c r="I32" s="26">
        <v>143364.35999999999</v>
      </c>
    </row>
    <row r="33" spans="1:9" ht="15.75">
      <c r="A33" s="22" t="s">
        <v>25</v>
      </c>
      <c r="B33" s="23" t="s">
        <v>166</v>
      </c>
      <c r="C33" s="184" t="s">
        <v>167</v>
      </c>
      <c r="D33" s="185"/>
      <c r="E33" s="185"/>
      <c r="F33" s="185"/>
      <c r="G33" s="24"/>
      <c r="H33" s="26">
        <v>5766.0800000000008</v>
      </c>
      <c r="I33" s="26">
        <v>5937.6</v>
      </c>
    </row>
    <row r="34" spans="1:9" ht="15.75">
      <c r="A34" s="22" t="s">
        <v>47</v>
      </c>
      <c r="B34" s="23" t="s">
        <v>168</v>
      </c>
      <c r="C34" s="184" t="s">
        <v>169</v>
      </c>
      <c r="D34" s="185"/>
      <c r="E34" s="185"/>
      <c r="F34" s="185"/>
      <c r="G34" s="24"/>
      <c r="H34" s="26">
        <v>7727.12</v>
      </c>
      <c r="I34" s="26">
        <v>9678.07</v>
      </c>
    </row>
    <row r="35" spans="1:9" ht="15.75">
      <c r="A35" s="22" t="s">
        <v>49</v>
      </c>
      <c r="B35" s="23" t="s">
        <v>170</v>
      </c>
      <c r="C35" s="174" t="s">
        <v>171</v>
      </c>
      <c r="D35" s="185"/>
      <c r="E35" s="185"/>
      <c r="F35" s="185"/>
      <c r="G35" s="24"/>
      <c r="H35" s="26"/>
      <c r="I35" s="26">
        <v>40</v>
      </c>
    </row>
    <row r="36" spans="1:9" ht="15.75">
      <c r="A36" s="22" t="s">
        <v>77</v>
      </c>
      <c r="B36" s="23" t="s">
        <v>172</v>
      </c>
      <c r="C36" s="174" t="s">
        <v>173</v>
      </c>
      <c r="D36" s="185"/>
      <c r="E36" s="185"/>
      <c r="F36" s="185"/>
      <c r="G36" s="24"/>
      <c r="H36" s="26"/>
      <c r="I36" s="26"/>
    </row>
    <row r="37" spans="1:9" ht="15.75">
      <c r="A37" s="22" t="s">
        <v>174</v>
      </c>
      <c r="B37" s="23" t="s">
        <v>175</v>
      </c>
      <c r="C37" s="174" t="s">
        <v>176</v>
      </c>
      <c r="D37" s="185"/>
      <c r="E37" s="185"/>
      <c r="F37" s="185"/>
      <c r="G37" s="24"/>
      <c r="H37" s="26">
        <v>408.52</v>
      </c>
      <c r="I37" s="26">
        <v>311.12</v>
      </c>
    </row>
    <row r="38" spans="1:9" ht="15.75">
      <c r="A38" s="22" t="s">
        <v>177</v>
      </c>
      <c r="B38" s="23" t="s">
        <v>178</v>
      </c>
      <c r="C38" s="174" t="s">
        <v>179</v>
      </c>
      <c r="D38" s="185"/>
      <c r="E38" s="185"/>
      <c r="F38" s="185"/>
      <c r="G38" s="24"/>
      <c r="H38" s="26">
        <v>142.19999999999999</v>
      </c>
      <c r="I38" s="26">
        <v>142.19999999999999</v>
      </c>
    </row>
    <row r="39" spans="1:9" ht="15.75">
      <c r="A39" s="22" t="s">
        <v>180</v>
      </c>
      <c r="B39" s="23" t="s">
        <v>181</v>
      </c>
      <c r="C39" s="184" t="s">
        <v>181</v>
      </c>
      <c r="D39" s="185"/>
      <c r="E39" s="185"/>
      <c r="F39" s="185"/>
      <c r="G39" s="24"/>
      <c r="H39" s="26"/>
      <c r="I39" s="26"/>
    </row>
    <row r="40" spans="1:9" ht="15.75">
      <c r="A40" s="22" t="s">
        <v>182</v>
      </c>
      <c r="B40" s="23" t="s">
        <v>183</v>
      </c>
      <c r="C40" s="174" t="s">
        <v>183</v>
      </c>
      <c r="D40" s="185"/>
      <c r="E40" s="185"/>
      <c r="F40" s="185"/>
      <c r="G40" s="24"/>
      <c r="H40" s="26">
        <v>15564.309999999998</v>
      </c>
      <c r="I40" s="26">
        <v>15895.63</v>
      </c>
    </row>
    <row r="41" spans="1:9" ht="15.75" customHeight="1">
      <c r="A41" s="22" t="s">
        <v>184</v>
      </c>
      <c r="B41" s="23" t="s">
        <v>185</v>
      </c>
      <c r="C41" s="184" t="s">
        <v>186</v>
      </c>
      <c r="D41" s="181"/>
      <c r="E41" s="181"/>
      <c r="F41" s="181"/>
      <c r="G41" s="24"/>
      <c r="H41" s="26">
        <v>62.4</v>
      </c>
      <c r="I41" s="26">
        <v>86.4</v>
      </c>
    </row>
    <row r="42" spans="1:9" ht="15.75" customHeight="1">
      <c r="A42" s="22" t="s">
        <v>187</v>
      </c>
      <c r="B42" s="23" t="s">
        <v>188</v>
      </c>
      <c r="C42" s="184" t="s">
        <v>189</v>
      </c>
      <c r="D42" s="185"/>
      <c r="E42" s="185"/>
      <c r="F42" s="185"/>
      <c r="G42" s="24"/>
      <c r="H42" s="26"/>
      <c r="I42" s="26"/>
    </row>
    <row r="43" spans="1:9" ht="15.75">
      <c r="A43" s="22" t="s">
        <v>190</v>
      </c>
      <c r="B43" s="23" t="s">
        <v>191</v>
      </c>
      <c r="C43" s="184" t="s">
        <v>192</v>
      </c>
      <c r="D43" s="185"/>
      <c r="E43" s="185"/>
      <c r="F43" s="185"/>
      <c r="G43" s="24"/>
      <c r="H43" s="26"/>
      <c r="I43" s="26"/>
    </row>
    <row r="44" spans="1:9" ht="15.75">
      <c r="A44" s="22" t="s">
        <v>193</v>
      </c>
      <c r="B44" s="23" t="s">
        <v>194</v>
      </c>
      <c r="C44" s="184" t="s">
        <v>195</v>
      </c>
      <c r="D44" s="185"/>
      <c r="E44" s="185"/>
      <c r="F44" s="185"/>
      <c r="G44" s="24"/>
      <c r="H44" s="26">
        <v>2001.5900000000001</v>
      </c>
      <c r="I44" s="26">
        <v>2427.17</v>
      </c>
    </row>
    <row r="45" spans="1:9" ht="15.75">
      <c r="A45" s="22" t="s">
        <v>196</v>
      </c>
      <c r="B45" s="23" t="s">
        <v>197</v>
      </c>
      <c r="C45" s="189" t="s">
        <v>198</v>
      </c>
      <c r="D45" s="190"/>
      <c r="E45" s="190"/>
      <c r="F45" s="191"/>
      <c r="G45" s="24"/>
      <c r="H45" s="26"/>
      <c r="I45" s="26"/>
    </row>
    <row r="46" spans="1:9" ht="15.75">
      <c r="A46" s="19" t="s">
        <v>53</v>
      </c>
      <c r="B46" s="29" t="s">
        <v>199</v>
      </c>
      <c r="C46" s="186" t="s">
        <v>199</v>
      </c>
      <c r="D46" s="187"/>
      <c r="E46" s="187"/>
      <c r="F46" s="188"/>
      <c r="G46" s="20"/>
      <c r="H46" s="21">
        <f>H21-H31</f>
        <v>2589.3400000000256</v>
      </c>
      <c r="I46" s="21">
        <f>I21-I31</f>
        <v>5326.8999999999942</v>
      </c>
    </row>
    <row r="47" spans="1:9" ht="15.75">
      <c r="A47" s="19" t="s">
        <v>81</v>
      </c>
      <c r="B47" s="19" t="s">
        <v>200</v>
      </c>
      <c r="C47" s="192" t="s">
        <v>200</v>
      </c>
      <c r="D47" s="187"/>
      <c r="E47" s="187"/>
      <c r="F47" s="188"/>
      <c r="G47" s="30"/>
      <c r="H47" s="21">
        <f>IF(TYPE(H48)=1,H48,0)-IF(TYPE(H49)=1,H49,0)-IF(TYPE(H50)=1,H50,0)</f>
        <v>0</v>
      </c>
      <c r="I47" s="21">
        <f>IF(TYPE(I48)=1,I48,0)-IF(TYPE(I49)=1,I49,0)-IF(TYPE(I50)=1,I50,0)</f>
        <v>0</v>
      </c>
    </row>
    <row r="48" spans="1:9" ht="15.75">
      <c r="A48" s="27" t="s">
        <v>201</v>
      </c>
      <c r="B48" s="23" t="s">
        <v>202</v>
      </c>
      <c r="C48" s="189" t="s">
        <v>203</v>
      </c>
      <c r="D48" s="190"/>
      <c r="E48" s="190"/>
      <c r="F48" s="191"/>
      <c r="G48" s="31"/>
      <c r="H48" s="25"/>
      <c r="I48" s="26"/>
    </row>
    <row r="49" spans="1:9" ht="15.75">
      <c r="A49" s="27" t="s">
        <v>25</v>
      </c>
      <c r="B49" s="23" t="s">
        <v>204</v>
      </c>
      <c r="C49" s="189" t="s">
        <v>204</v>
      </c>
      <c r="D49" s="190"/>
      <c r="E49" s="190"/>
      <c r="F49" s="191"/>
      <c r="G49" s="31"/>
      <c r="H49" s="26"/>
      <c r="I49" s="26"/>
    </row>
    <row r="50" spans="1:9" ht="15.75">
      <c r="A50" s="27" t="s">
        <v>205</v>
      </c>
      <c r="B50" s="23" t="s">
        <v>206</v>
      </c>
      <c r="C50" s="189" t="s">
        <v>207</v>
      </c>
      <c r="D50" s="190"/>
      <c r="E50" s="190"/>
      <c r="F50" s="191"/>
      <c r="G50" s="31"/>
      <c r="H50" s="26"/>
      <c r="I50" s="26"/>
    </row>
    <row r="51" spans="1:9" ht="15.75">
      <c r="A51" s="19" t="s">
        <v>89</v>
      </c>
      <c r="B51" s="29" t="s">
        <v>208</v>
      </c>
      <c r="C51" s="186" t="s">
        <v>208</v>
      </c>
      <c r="D51" s="187"/>
      <c r="E51" s="187"/>
      <c r="F51" s="188"/>
      <c r="G51" s="30"/>
      <c r="H51" s="26"/>
      <c r="I51" s="26"/>
    </row>
    <row r="52" spans="1:9" ht="30" customHeight="1">
      <c r="A52" s="19" t="s">
        <v>116</v>
      </c>
      <c r="B52" s="29" t="s">
        <v>209</v>
      </c>
      <c r="C52" s="193" t="s">
        <v>209</v>
      </c>
      <c r="D52" s="194"/>
      <c r="E52" s="194"/>
      <c r="F52" s="195"/>
      <c r="G52" s="30"/>
      <c r="H52" s="26"/>
      <c r="I52" s="26"/>
    </row>
    <row r="53" spans="1:9" ht="15.75">
      <c r="A53" s="19" t="s">
        <v>129</v>
      </c>
      <c r="B53" s="29" t="s">
        <v>210</v>
      </c>
      <c r="C53" s="186" t="s">
        <v>210</v>
      </c>
      <c r="D53" s="187"/>
      <c r="E53" s="187"/>
      <c r="F53" s="188"/>
      <c r="G53" s="30"/>
      <c r="H53" s="26"/>
      <c r="I53" s="26"/>
    </row>
    <row r="54" spans="1:9" ht="30" customHeight="1">
      <c r="A54" s="19" t="s">
        <v>211</v>
      </c>
      <c r="B54" s="19" t="s">
        <v>212</v>
      </c>
      <c r="C54" s="196" t="s">
        <v>212</v>
      </c>
      <c r="D54" s="194"/>
      <c r="E54" s="194"/>
      <c r="F54" s="195"/>
      <c r="G54" s="30"/>
      <c r="H54" s="21">
        <f>SUM(H46,H47,H51,H52,H53)</f>
        <v>2589.3400000000256</v>
      </c>
      <c r="I54" s="21">
        <f>SUM(I46,I47,I51,I52,I53)</f>
        <v>5326.8999999999942</v>
      </c>
    </row>
    <row r="55" spans="1:9" ht="15.75">
      <c r="A55" s="19" t="s">
        <v>12</v>
      </c>
      <c r="B55" s="19" t="s">
        <v>213</v>
      </c>
      <c r="C55" s="192" t="s">
        <v>213</v>
      </c>
      <c r="D55" s="187"/>
      <c r="E55" s="187"/>
      <c r="F55" s="188"/>
      <c r="G55" s="30"/>
      <c r="H55" s="26"/>
      <c r="I55" s="26"/>
    </row>
    <row r="56" spans="1:9" ht="15.75">
      <c r="A56" s="19" t="s">
        <v>214</v>
      </c>
      <c r="B56" s="29" t="s">
        <v>215</v>
      </c>
      <c r="C56" s="186" t="s">
        <v>215</v>
      </c>
      <c r="D56" s="187"/>
      <c r="E56" s="187"/>
      <c r="F56" s="188"/>
      <c r="G56" s="30"/>
      <c r="H56" s="21">
        <f>SUM(H54,H55)</f>
        <v>2589.3400000000256</v>
      </c>
      <c r="I56" s="21">
        <f>SUM(I54,I55)</f>
        <v>5326.8999999999942</v>
      </c>
    </row>
    <row r="57" spans="1:9" ht="15.75">
      <c r="A57" s="27" t="s">
        <v>12</v>
      </c>
      <c r="B57" s="23" t="s">
        <v>216</v>
      </c>
      <c r="C57" s="189" t="s">
        <v>216</v>
      </c>
      <c r="D57" s="190"/>
      <c r="E57" s="190"/>
      <c r="F57" s="191"/>
      <c r="G57" s="31"/>
      <c r="H57" s="25"/>
      <c r="I57" s="25"/>
    </row>
    <row r="58" spans="1:9" ht="15.75">
      <c r="A58" s="27" t="s">
        <v>25</v>
      </c>
      <c r="B58" s="23" t="s">
        <v>217</v>
      </c>
      <c r="C58" s="189" t="s">
        <v>217</v>
      </c>
      <c r="D58" s="190"/>
      <c r="E58" s="190"/>
      <c r="F58" s="191"/>
      <c r="G58" s="31"/>
      <c r="H58" s="25"/>
      <c r="I58" s="25"/>
    </row>
    <row r="59" spans="1:9">
      <c r="A59" s="2"/>
      <c r="B59" s="2"/>
      <c r="C59" s="2"/>
      <c r="D59" s="2"/>
    </row>
    <row r="60" spans="1:9" ht="15.75" customHeight="1">
      <c r="A60" s="199" t="s">
        <v>257</v>
      </c>
      <c r="B60" s="199"/>
      <c r="C60" s="199"/>
      <c r="D60" s="199"/>
      <c r="E60" s="199"/>
      <c r="F60" s="199"/>
      <c r="G60" s="32"/>
      <c r="H60" s="200" t="s">
        <v>276</v>
      </c>
      <c r="I60" s="200"/>
    </row>
    <row r="61" spans="1:9" s="8" customFormat="1" ht="18.75" customHeight="1">
      <c r="A61" s="197" t="s">
        <v>218</v>
      </c>
      <c r="B61" s="197"/>
      <c r="C61" s="197"/>
      <c r="D61" s="197"/>
      <c r="E61" s="197"/>
      <c r="F61" s="197"/>
      <c r="G61" s="13" t="s">
        <v>133</v>
      </c>
      <c r="H61" s="198" t="s">
        <v>134</v>
      </c>
      <c r="I61" s="198"/>
    </row>
    <row r="62" spans="1:9" s="8" customFormat="1" ht="10.5" customHeight="1">
      <c r="A62" s="33"/>
      <c r="B62" s="33"/>
      <c r="C62" s="33"/>
      <c r="D62" s="33"/>
      <c r="E62" s="33"/>
      <c r="F62" s="33"/>
      <c r="G62" s="33"/>
      <c r="H62" s="34"/>
      <c r="I62" s="34"/>
    </row>
    <row r="63" spans="1:9" s="8" customFormat="1" ht="15" customHeight="1">
      <c r="A63" s="201" t="s">
        <v>256</v>
      </c>
      <c r="B63" s="201"/>
      <c r="C63" s="201"/>
      <c r="D63" s="201"/>
      <c r="E63" s="201"/>
      <c r="F63" s="201"/>
      <c r="G63" s="10" t="s">
        <v>259</v>
      </c>
      <c r="H63" s="202" t="s">
        <v>260</v>
      </c>
      <c r="I63" s="202"/>
    </row>
    <row r="64" spans="1:9" s="8" customFormat="1" ht="12" customHeight="1">
      <c r="A64" s="197" t="s">
        <v>219</v>
      </c>
      <c r="B64" s="197"/>
      <c r="C64" s="197"/>
      <c r="D64" s="197"/>
      <c r="E64" s="197"/>
      <c r="F64" s="197"/>
      <c r="G64" s="13" t="s">
        <v>220</v>
      </c>
      <c r="H64" s="198" t="s">
        <v>134</v>
      </c>
      <c r="I64" s="198"/>
    </row>
    <row r="67" spans="1:10" ht="12.75" customHeight="1">
      <c r="A67" s="9"/>
      <c r="B67" s="9"/>
      <c r="C67" s="9"/>
      <c r="D67" s="9"/>
      <c r="E67" s="9"/>
      <c r="F67" s="9"/>
      <c r="G67" s="9"/>
      <c r="H67" s="3"/>
      <c r="I67" s="9"/>
      <c r="J67" s="9"/>
    </row>
  </sheetData>
  <mergeCells count="62">
    <mergeCell ref="A64:F64"/>
    <mergeCell ref="H64:I64"/>
    <mergeCell ref="A60:F60"/>
    <mergeCell ref="H60:I60"/>
    <mergeCell ref="A61:F61"/>
    <mergeCell ref="H61:I61"/>
    <mergeCell ref="A63:F63"/>
    <mergeCell ref="H63:I63"/>
    <mergeCell ref="C58:F58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46:F46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A11:I11"/>
    <mergeCell ref="A12:I12"/>
    <mergeCell ref="A13:I13"/>
    <mergeCell ref="A14:I14"/>
    <mergeCell ref="A15:I15"/>
    <mergeCell ref="A17:I17"/>
    <mergeCell ref="A18:I18"/>
    <mergeCell ref="A19:I19"/>
    <mergeCell ref="A20:B20"/>
    <mergeCell ref="C20:F20"/>
    <mergeCell ref="C21:F21"/>
    <mergeCell ref="A10:I10"/>
    <mergeCell ref="A5:I5"/>
    <mergeCell ref="A6:I6"/>
    <mergeCell ref="A7:I7"/>
    <mergeCell ref="A8:I8"/>
    <mergeCell ref="A9:I9"/>
  </mergeCells>
  <pageMargins left="0.78740157480314965" right="0" top="0" bottom="0" header="0.31496062992125984" footer="0.31496062992125984"/>
  <pageSetup paperSize="9" scale="77" fitToWidth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1"/>
  <sheetViews>
    <sheetView topLeftCell="A2" workbookViewId="0">
      <selection activeCell="J16" sqref="J16"/>
    </sheetView>
  </sheetViews>
  <sheetFormatPr defaultRowHeight="15"/>
  <cols>
    <col min="1" max="1" width="6" style="11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16384" width="9.140625" style="5"/>
  </cols>
  <sheetData>
    <row r="1" spans="1:13" ht="10.5" customHeight="1">
      <c r="I1" s="120"/>
      <c r="J1" s="120"/>
      <c r="K1" s="120"/>
    </row>
    <row r="2" spans="1:13" ht="12.75" customHeight="1">
      <c r="I2" s="5" t="s">
        <v>221</v>
      </c>
    </row>
    <row r="3" spans="1:13" ht="12.75" customHeight="1">
      <c r="I3" s="5" t="s">
        <v>222</v>
      </c>
    </row>
    <row r="4" spans="1:13" ht="15" hidden="1" customHeight="1"/>
    <row r="5" spans="1:13" ht="13.5" customHeight="1">
      <c r="A5" s="203" t="s">
        <v>223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</row>
    <row r="6" spans="1:13">
      <c r="A6" s="203" t="s">
        <v>268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</row>
    <row r="7" spans="1:13" ht="5.25" customHeight="1"/>
    <row r="8" spans="1:13" ht="15.75" customHeight="1">
      <c r="A8" s="203" t="s">
        <v>224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</row>
    <row r="9" spans="1:13" ht="12" customHeight="1"/>
    <row r="10" spans="1:13" ht="10.5" customHeight="1">
      <c r="A10" s="205" t="s">
        <v>5</v>
      </c>
      <c r="B10" s="205" t="s">
        <v>225</v>
      </c>
      <c r="C10" s="205" t="s">
        <v>226</v>
      </c>
      <c r="D10" s="207" t="s">
        <v>227</v>
      </c>
      <c r="E10" s="208"/>
      <c r="F10" s="208"/>
      <c r="G10" s="208"/>
      <c r="H10" s="208"/>
      <c r="I10" s="208"/>
      <c r="J10" s="208"/>
      <c r="K10" s="208"/>
      <c r="L10" s="209"/>
      <c r="M10" s="205" t="s">
        <v>228</v>
      </c>
    </row>
    <row r="11" spans="1:13" ht="111.75" customHeight="1">
      <c r="A11" s="206"/>
      <c r="B11" s="206"/>
      <c r="C11" s="206"/>
      <c r="D11" s="109" t="s">
        <v>269</v>
      </c>
      <c r="E11" s="109" t="s">
        <v>229</v>
      </c>
      <c r="F11" s="109" t="s">
        <v>270</v>
      </c>
      <c r="G11" s="109" t="s">
        <v>230</v>
      </c>
      <c r="H11" s="109" t="s">
        <v>271</v>
      </c>
      <c r="I11" s="110" t="s">
        <v>231</v>
      </c>
      <c r="J11" s="109" t="s">
        <v>232</v>
      </c>
      <c r="K11" s="109" t="s">
        <v>233</v>
      </c>
      <c r="L11" s="121" t="s">
        <v>234</v>
      </c>
      <c r="M11" s="206"/>
    </row>
    <row r="12" spans="1:13">
      <c r="A12" s="68">
        <v>1</v>
      </c>
      <c r="B12" s="68">
        <v>2</v>
      </c>
      <c r="C12" s="68">
        <v>3</v>
      </c>
      <c r="D12" s="68">
        <v>4</v>
      </c>
      <c r="E12" s="68">
        <v>5</v>
      </c>
      <c r="F12" s="68">
        <v>6</v>
      </c>
      <c r="G12" s="68">
        <v>7</v>
      </c>
      <c r="H12" s="68">
        <v>8</v>
      </c>
      <c r="I12" s="68">
        <v>9</v>
      </c>
      <c r="J12" s="68">
        <v>10</v>
      </c>
      <c r="K12" s="111" t="s">
        <v>235</v>
      </c>
      <c r="L12" s="68">
        <v>12</v>
      </c>
      <c r="M12" s="68">
        <v>13</v>
      </c>
    </row>
    <row r="13" spans="1:13" ht="71.25">
      <c r="A13" s="109" t="s">
        <v>236</v>
      </c>
      <c r="B13" s="112" t="s">
        <v>237</v>
      </c>
      <c r="C13" s="113">
        <f t="shared" ref="C13:L13" si="0">SUM(C14:C15)</f>
        <v>222484.24</v>
      </c>
      <c r="D13" s="113">
        <f t="shared" si="0"/>
        <v>32284.12</v>
      </c>
      <c r="E13" s="113">
        <f t="shared" si="0"/>
        <v>0</v>
      </c>
      <c r="F13" s="113">
        <f t="shared" si="0"/>
        <v>0</v>
      </c>
      <c r="G13" s="113">
        <f t="shared" si="0"/>
        <v>0</v>
      </c>
      <c r="H13" s="113">
        <f t="shared" si="0"/>
        <v>0</v>
      </c>
      <c r="I13" s="113">
        <f t="shared" si="0"/>
        <v>-33831.19</v>
      </c>
      <c r="J13" s="113">
        <f t="shared" si="0"/>
        <v>0</v>
      </c>
      <c r="K13" s="113">
        <f t="shared" si="0"/>
        <v>0</v>
      </c>
      <c r="L13" s="113">
        <f t="shared" si="0"/>
        <v>0</v>
      </c>
      <c r="M13" s="113">
        <f t="shared" ref="M13:M25" si="1">SUM(C13:L13)</f>
        <v>220937.16999999998</v>
      </c>
    </row>
    <row r="14" spans="1:13" ht="15.75" customHeight="1">
      <c r="A14" s="114" t="s">
        <v>238</v>
      </c>
      <c r="B14" s="115" t="s">
        <v>239</v>
      </c>
      <c r="C14" s="116">
        <v>222484.24</v>
      </c>
      <c r="D14" s="116"/>
      <c r="E14" s="116">
        <v>353.96</v>
      </c>
      <c r="F14" s="116"/>
      <c r="G14" s="116"/>
      <c r="H14" s="116"/>
      <c r="I14" s="116">
        <v>-1901.69</v>
      </c>
      <c r="J14" s="116"/>
      <c r="K14" s="116"/>
      <c r="L14" s="116"/>
      <c r="M14" s="113">
        <f t="shared" si="1"/>
        <v>220936.50999999998</v>
      </c>
    </row>
    <row r="15" spans="1:13" ht="15.75" customHeight="1">
      <c r="A15" s="114" t="s">
        <v>240</v>
      </c>
      <c r="B15" s="115" t="s">
        <v>241</v>
      </c>
      <c r="C15" s="116"/>
      <c r="D15" s="116">
        <v>32284.12</v>
      </c>
      <c r="E15" s="116">
        <v>-353.96</v>
      </c>
      <c r="F15" s="116"/>
      <c r="G15" s="116"/>
      <c r="H15" s="116"/>
      <c r="I15" s="116">
        <v>-31929.5</v>
      </c>
      <c r="J15" s="116"/>
      <c r="K15" s="116"/>
      <c r="L15" s="116"/>
      <c r="M15" s="113">
        <f t="shared" si="1"/>
        <v>0.65999999999985448</v>
      </c>
    </row>
    <row r="16" spans="1:13" ht="69" customHeight="1">
      <c r="A16" s="109" t="s">
        <v>242</v>
      </c>
      <c r="B16" s="112" t="s">
        <v>243</v>
      </c>
      <c r="C16" s="113">
        <f t="shared" ref="C16:L16" si="2">SUM(C17:C18)</f>
        <v>511663.84</v>
      </c>
      <c r="D16" s="113">
        <f t="shared" si="2"/>
        <v>87608.8</v>
      </c>
      <c r="E16" s="113">
        <f t="shared" si="2"/>
        <v>0</v>
      </c>
      <c r="F16" s="113">
        <f t="shared" si="2"/>
        <v>0</v>
      </c>
      <c r="G16" s="113">
        <f t="shared" si="2"/>
        <v>0</v>
      </c>
      <c r="H16" s="113">
        <f t="shared" si="2"/>
        <v>0</v>
      </c>
      <c r="I16" s="113">
        <f t="shared" si="2"/>
        <v>-91508.930000000008</v>
      </c>
      <c r="J16" s="113">
        <f t="shared" si="2"/>
        <v>0</v>
      </c>
      <c r="K16" s="113">
        <f t="shared" si="2"/>
        <v>0</v>
      </c>
      <c r="L16" s="113">
        <f t="shared" si="2"/>
        <v>0</v>
      </c>
      <c r="M16" s="113">
        <f t="shared" si="1"/>
        <v>507763.71</v>
      </c>
    </row>
    <row r="17" spans="1:15" ht="15.75" customHeight="1">
      <c r="A17" s="114" t="s">
        <v>272</v>
      </c>
      <c r="B17" s="115" t="s">
        <v>239</v>
      </c>
      <c r="C17" s="116">
        <v>511311.21</v>
      </c>
      <c r="D17" s="116">
        <v>2762.69</v>
      </c>
      <c r="E17" s="116">
        <v>50</v>
      </c>
      <c r="F17" s="116"/>
      <c r="G17" s="116"/>
      <c r="H17" s="116"/>
      <c r="I17" s="116">
        <v>-6360.19</v>
      </c>
      <c r="J17" s="116"/>
      <c r="K17" s="116"/>
      <c r="L17" s="116"/>
      <c r="M17" s="113">
        <f t="shared" si="1"/>
        <v>507763.71</v>
      </c>
    </row>
    <row r="18" spans="1:15" ht="15.75" customHeight="1">
      <c r="A18" s="114" t="s">
        <v>273</v>
      </c>
      <c r="B18" s="115" t="s">
        <v>241</v>
      </c>
      <c r="C18" s="116">
        <v>352.63</v>
      </c>
      <c r="D18" s="116">
        <v>84846.11</v>
      </c>
      <c r="E18" s="116">
        <v>-50</v>
      </c>
      <c r="F18" s="116"/>
      <c r="G18" s="116"/>
      <c r="H18" s="116"/>
      <c r="I18" s="116">
        <v>-85148.74</v>
      </c>
      <c r="J18" s="116"/>
      <c r="K18" s="116"/>
      <c r="L18" s="116"/>
      <c r="M18" s="113">
        <f t="shared" si="1"/>
        <v>0</v>
      </c>
    </row>
    <row r="19" spans="1:15" ht="99" customHeight="1">
      <c r="A19" s="109" t="s">
        <v>244</v>
      </c>
      <c r="B19" s="112" t="s">
        <v>245</v>
      </c>
      <c r="C19" s="113">
        <f t="shared" ref="C19:L19" si="3">SUM(C20:C21)</f>
        <v>0</v>
      </c>
      <c r="D19" s="113">
        <f t="shared" si="3"/>
        <v>0</v>
      </c>
      <c r="E19" s="113">
        <f t="shared" si="3"/>
        <v>0</v>
      </c>
      <c r="F19" s="113">
        <f t="shared" si="3"/>
        <v>0</v>
      </c>
      <c r="G19" s="113">
        <f t="shared" si="3"/>
        <v>0</v>
      </c>
      <c r="H19" s="113">
        <f t="shared" si="3"/>
        <v>0</v>
      </c>
      <c r="I19" s="113">
        <f t="shared" si="3"/>
        <v>0</v>
      </c>
      <c r="J19" s="113">
        <f>SUM(J20:J21)</f>
        <v>0</v>
      </c>
      <c r="K19" s="113">
        <f t="shared" si="3"/>
        <v>0</v>
      </c>
      <c r="L19" s="113">
        <f t="shared" si="3"/>
        <v>0</v>
      </c>
      <c r="M19" s="113">
        <f t="shared" si="1"/>
        <v>0</v>
      </c>
    </row>
    <row r="20" spans="1:15" ht="15.75" customHeight="1">
      <c r="A20" s="114" t="s">
        <v>246</v>
      </c>
      <c r="B20" s="115" t="s">
        <v>239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3">
        <f t="shared" si="1"/>
        <v>0</v>
      </c>
    </row>
    <row r="21" spans="1:15" ht="15.75" customHeight="1">
      <c r="A21" s="114" t="s">
        <v>274</v>
      </c>
      <c r="B21" s="115" t="s">
        <v>241</v>
      </c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3">
        <f t="shared" si="1"/>
        <v>0</v>
      </c>
    </row>
    <row r="22" spans="1:15" ht="15" customHeight="1">
      <c r="A22" s="109" t="s">
        <v>247</v>
      </c>
      <c r="B22" s="112" t="s">
        <v>248</v>
      </c>
      <c r="C22" s="113">
        <f t="shared" ref="C22:L22" si="4">SUM(C23:C24)</f>
        <v>15859.439999999999</v>
      </c>
      <c r="D22" s="113">
        <f t="shared" si="4"/>
        <v>0</v>
      </c>
      <c r="E22" s="113">
        <f>SUM(E23:E24)</f>
        <v>0</v>
      </c>
      <c r="F22" s="113">
        <f t="shared" si="4"/>
        <v>957.06</v>
      </c>
      <c r="G22" s="113">
        <f t="shared" si="4"/>
        <v>0</v>
      </c>
      <c r="H22" s="113">
        <f t="shared" si="4"/>
        <v>0</v>
      </c>
      <c r="I22" s="113">
        <f t="shared" si="4"/>
        <v>-1548.9699999999998</v>
      </c>
      <c r="J22" s="113">
        <f>SUM(J23:J24)</f>
        <v>0</v>
      </c>
      <c r="K22" s="113">
        <f t="shared" si="4"/>
        <v>0</v>
      </c>
      <c r="L22" s="113">
        <f t="shared" si="4"/>
        <v>0</v>
      </c>
      <c r="M22" s="113">
        <f t="shared" si="1"/>
        <v>15267.53</v>
      </c>
    </row>
    <row r="23" spans="1:15" ht="15" customHeight="1">
      <c r="A23" s="114" t="s">
        <v>249</v>
      </c>
      <c r="B23" s="115" t="s">
        <v>239</v>
      </c>
      <c r="C23" s="116">
        <v>11966.06</v>
      </c>
      <c r="D23" s="116"/>
      <c r="E23" s="116"/>
      <c r="F23" s="116">
        <v>957.06</v>
      </c>
      <c r="G23" s="116"/>
      <c r="H23" s="116"/>
      <c r="I23" s="116">
        <v>-1548.9699999999998</v>
      </c>
      <c r="J23" s="116"/>
      <c r="K23" s="116"/>
      <c r="L23" s="116"/>
      <c r="M23" s="113">
        <f t="shared" si="1"/>
        <v>11374.15</v>
      </c>
    </row>
    <row r="24" spans="1:15" ht="14.25" customHeight="1">
      <c r="A24" s="114" t="s">
        <v>250</v>
      </c>
      <c r="B24" s="115" t="s">
        <v>241</v>
      </c>
      <c r="C24" s="116">
        <v>3893.38</v>
      </c>
      <c r="D24" s="116"/>
      <c r="E24" s="116"/>
      <c r="F24" s="116"/>
      <c r="G24" s="116"/>
      <c r="H24" s="116"/>
      <c r="I24" s="116"/>
      <c r="J24" s="116"/>
      <c r="K24" s="116"/>
      <c r="L24" s="116"/>
      <c r="M24" s="113">
        <f t="shared" si="1"/>
        <v>3893.38</v>
      </c>
    </row>
    <row r="25" spans="1:15" ht="12.75" customHeight="1">
      <c r="A25" s="109" t="s">
        <v>251</v>
      </c>
      <c r="B25" s="112" t="s">
        <v>252</v>
      </c>
      <c r="C25" s="117">
        <f t="shared" ref="C25:L25" si="5">SUM(C13,C16,C19,C22)</f>
        <v>750007.52</v>
      </c>
      <c r="D25" s="117">
        <f t="shared" si="5"/>
        <v>119892.92</v>
      </c>
      <c r="E25" s="117">
        <f t="shared" si="5"/>
        <v>0</v>
      </c>
      <c r="F25" s="117">
        <f t="shared" si="5"/>
        <v>957.06</v>
      </c>
      <c r="G25" s="117">
        <f t="shared" si="5"/>
        <v>0</v>
      </c>
      <c r="H25" s="117">
        <f t="shared" si="5"/>
        <v>0</v>
      </c>
      <c r="I25" s="117">
        <f t="shared" si="5"/>
        <v>-126889.09000000001</v>
      </c>
      <c r="J25" s="117">
        <f t="shared" si="5"/>
        <v>0</v>
      </c>
      <c r="K25" s="117">
        <f t="shared" si="5"/>
        <v>0</v>
      </c>
      <c r="L25" s="117">
        <f t="shared" si="5"/>
        <v>0</v>
      </c>
      <c r="M25" s="117">
        <f t="shared" si="1"/>
        <v>743968.41000000015</v>
      </c>
    </row>
    <row r="26" spans="1:15" ht="12" customHeight="1">
      <c r="A26" s="118" t="s">
        <v>253</v>
      </c>
    </row>
    <row r="27" spans="1:15" customFormat="1" ht="15" hidden="1" customHeight="1">
      <c r="A27" s="12"/>
      <c r="B27" s="12"/>
      <c r="C27" s="12"/>
      <c r="D27" s="12"/>
      <c r="E27" s="12"/>
    </row>
    <row r="28" spans="1:15" customFormat="1" ht="15" hidden="1" customHeight="1">
      <c r="A28" s="12"/>
      <c r="B28" s="12"/>
      <c r="C28" s="12"/>
      <c r="D28" s="12"/>
      <c r="E28" s="12"/>
      <c r="O28" s="3"/>
    </row>
    <row r="29" spans="1:15" customFormat="1" ht="17.25" customHeight="1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O29" s="3"/>
    </row>
    <row r="30" spans="1:15" ht="9" customHeight="1"/>
    <row r="31" spans="1:15" ht="15" hidden="1" customHeight="1"/>
  </sheetData>
  <mergeCells count="8">
    <mergeCell ref="A5:M5"/>
    <mergeCell ref="A6:M6"/>
    <mergeCell ref="A8:M8"/>
    <mergeCell ref="A10:A11"/>
    <mergeCell ref="B10:B11"/>
    <mergeCell ref="C10:C11"/>
    <mergeCell ref="D10:L10"/>
    <mergeCell ref="M10:M11"/>
  </mergeCells>
  <printOptions horizontalCentered="1"/>
  <pageMargins left="0" right="0" top="0" bottom="0" header="0" footer="0"/>
  <pageSetup paperSize="9"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FBA</vt:lpstr>
      <vt:lpstr>VRA</vt:lpstr>
      <vt:lpstr>Finansavimo sumos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2020-05-15T11:57:19Z</dcterms:modified>
</cp:coreProperties>
</file>